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Dropbox\Secretariat\"/>
    </mc:Choice>
  </mc:AlternateContent>
  <bookViews>
    <workbookView xWindow="0" yWindow="0" windowWidth="28800" windowHeight="12825" activeTab="2"/>
  </bookViews>
  <sheets>
    <sheet name="Feuil1" sheetId="1" r:id="rId1"/>
    <sheet name="Feuil2" sheetId="2" r:id="rId2"/>
    <sheet name="Feuil3" sheetId="3" r:id="rId3"/>
  </sheets>
  <definedNames>
    <definedName name="_xlnm._FilterDatabase" localSheetId="0" hidden="1">Feuil1!$B$1:$B$1009</definedName>
  </definedName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7" i="2" l="1"/>
  <c r="Z4" i="3"/>
  <c r="Z5" i="3"/>
  <c r="Z6" i="3"/>
  <c r="Z8" i="3" s="1"/>
  <c r="Z7" i="3"/>
  <c r="T4" i="3" l="1"/>
  <c r="N7" i="3"/>
  <c r="J4" i="3"/>
  <c r="F7" i="3"/>
  <c r="Y7" i="3"/>
  <c r="X7" i="3"/>
  <c r="D7" i="3"/>
  <c r="M7" i="3"/>
  <c r="W7" i="3"/>
  <c r="L7" i="3"/>
  <c r="U7" i="3"/>
  <c r="V7" i="3"/>
  <c r="K7" i="3"/>
  <c r="T7" i="3"/>
  <c r="S7" i="3"/>
  <c r="J7" i="3"/>
  <c r="R7" i="3"/>
  <c r="I7" i="3"/>
  <c r="Q7" i="3"/>
  <c r="P7" i="3"/>
  <c r="O7" i="3"/>
  <c r="H7" i="3"/>
  <c r="G7" i="3"/>
  <c r="E7" i="3"/>
  <c r="C7" i="3"/>
  <c r="L4" i="3"/>
  <c r="M4" i="3"/>
  <c r="S4" i="3"/>
  <c r="Q4" i="3"/>
  <c r="P4" i="3"/>
  <c r="O4" i="3"/>
  <c r="I4" i="3"/>
  <c r="F4" i="3"/>
  <c r="N4" i="3"/>
  <c r="H4" i="3"/>
  <c r="R4" i="3"/>
  <c r="D4" i="3"/>
  <c r="K4" i="3"/>
  <c r="G4" i="3"/>
  <c r="E4" i="3"/>
  <c r="C4" i="3"/>
  <c r="N5" i="2"/>
  <c r="O5" i="2" s="1"/>
  <c r="P5" i="2" s="1"/>
  <c r="Q5" i="2" s="1"/>
  <c r="R5" i="2" s="1"/>
  <c r="S5" i="2" s="1"/>
  <c r="T5" i="2" s="1"/>
  <c r="U5" i="2" s="1"/>
  <c r="F2" i="1"/>
  <c r="G2" i="1" s="1"/>
  <c r="V5" i="2" l="1"/>
  <c r="F118" i="1" l="1"/>
  <c r="G118" i="1" s="1"/>
  <c r="F141" i="1"/>
  <c r="G141" i="1" s="1"/>
  <c r="F6" i="1"/>
  <c r="G6" i="1" s="1"/>
  <c r="F5" i="1"/>
  <c r="G5" i="1" s="1"/>
  <c r="F28" i="1"/>
  <c r="G28" i="1" s="1"/>
  <c r="F31" i="1"/>
  <c r="G31" i="1" s="1"/>
  <c r="F77" i="1"/>
  <c r="G77" i="1" s="1"/>
  <c r="F175" i="1"/>
  <c r="G175" i="1" s="1"/>
  <c r="F47" i="1"/>
  <c r="G47" i="1" s="1"/>
  <c r="F42" i="1"/>
  <c r="G42" i="1" s="1"/>
  <c r="F51" i="1"/>
  <c r="G51" i="1" s="1"/>
  <c r="F8" i="1"/>
  <c r="G8" i="1" s="1"/>
  <c r="F3" i="1"/>
  <c r="G3" i="1" s="1"/>
  <c r="F130" i="1"/>
  <c r="G130" i="1" s="1"/>
  <c r="F99" i="1"/>
  <c r="G99" i="1" s="1"/>
  <c r="F89" i="1"/>
  <c r="G89" i="1" s="1"/>
  <c r="F179" i="1"/>
  <c r="G179" i="1" s="1"/>
  <c r="F18" i="1"/>
  <c r="G18" i="1" s="1"/>
  <c r="F23" i="1"/>
  <c r="G23" i="1" s="1"/>
  <c r="F73" i="1"/>
  <c r="G73" i="1" s="1"/>
  <c r="F46" i="1"/>
  <c r="G46" i="1" s="1"/>
  <c r="F40" i="1"/>
  <c r="G40" i="1" s="1"/>
  <c r="F152" i="1"/>
  <c r="G152" i="1" s="1"/>
  <c r="F38" i="1"/>
  <c r="G38" i="1" s="1"/>
  <c r="F174" i="1"/>
  <c r="G174" i="1" s="1"/>
  <c r="F110" i="1"/>
  <c r="G110" i="1" s="1"/>
  <c r="F117" i="1"/>
  <c r="G117" i="1" s="1"/>
  <c r="F41" i="1"/>
  <c r="G41" i="1" s="1"/>
  <c r="F173" i="1"/>
  <c r="G173" i="1" s="1"/>
  <c r="F183" i="1"/>
  <c r="G183" i="1" s="1"/>
  <c r="F83" i="1"/>
  <c r="G83" i="1" s="1"/>
  <c r="F154" i="1"/>
  <c r="G154" i="1" s="1"/>
  <c r="F75" i="1"/>
  <c r="G75" i="1" s="1"/>
  <c r="F45" i="1"/>
  <c r="G45" i="1" s="1"/>
  <c r="F104" i="1"/>
  <c r="G104" i="1" s="1"/>
  <c r="F158" i="1"/>
  <c r="F55" i="1"/>
  <c r="G55" i="1" s="1"/>
  <c r="F161" i="1"/>
  <c r="G161" i="1" s="1"/>
  <c r="F116" i="1"/>
  <c r="G116" i="1" s="1"/>
  <c r="F129" i="1"/>
  <c r="G129" i="1" s="1"/>
  <c r="F109" i="1"/>
  <c r="G109" i="1" s="1"/>
  <c r="F66" i="1"/>
  <c r="G66" i="1" s="1"/>
  <c r="F19" i="1"/>
  <c r="G19" i="1" s="1"/>
  <c r="F13" i="1"/>
  <c r="G13" i="1" s="1"/>
  <c r="F11" i="1"/>
  <c r="G11" i="1" s="1"/>
  <c r="F148" i="1"/>
  <c r="G148" i="1" s="1"/>
  <c r="F147" i="1"/>
  <c r="G147" i="1" s="1"/>
  <c r="F160" i="1"/>
  <c r="G160" i="1" s="1"/>
  <c r="F128" i="1"/>
  <c r="G128" i="1" s="1"/>
  <c r="F58" i="1"/>
  <c r="G58" i="1" s="1"/>
  <c r="F44" i="1"/>
  <c r="G44" i="1" s="1"/>
  <c r="F134" i="1"/>
  <c r="G134" i="1" s="1"/>
  <c r="F124" i="1"/>
  <c r="G124" i="1" s="1"/>
  <c r="F115" i="1"/>
  <c r="G115" i="1" s="1"/>
  <c r="F82" i="1"/>
  <c r="G82" i="1" s="1"/>
  <c r="F187" i="1"/>
  <c r="G187" i="1" s="1"/>
  <c r="F146" i="1"/>
  <c r="G146" i="1" s="1"/>
  <c r="F127" i="1"/>
  <c r="G127" i="1" s="1"/>
  <c r="F140" i="1"/>
  <c r="G140" i="1" s="1"/>
  <c r="F103" i="1"/>
  <c r="G103" i="1" s="1"/>
  <c r="F133" i="1"/>
  <c r="G133" i="1" s="1"/>
  <c r="F52" i="1"/>
  <c r="G52" i="1" s="1"/>
  <c r="F126" i="1"/>
  <c r="G126" i="1" s="1"/>
  <c r="F43" i="1"/>
  <c r="G43" i="1" s="1"/>
  <c r="F184" i="1"/>
  <c r="G184" i="1" s="1"/>
  <c r="F88" i="1"/>
  <c r="G88" i="1" s="1"/>
  <c r="F98" i="1"/>
  <c r="G98" i="1" s="1"/>
  <c r="F166" i="1"/>
  <c r="G166" i="1" s="1"/>
  <c r="F165" i="1"/>
  <c r="G165" i="1" s="1"/>
  <c r="F63" i="1"/>
  <c r="G63" i="1" s="1"/>
  <c r="F17" i="1"/>
  <c r="G17" i="1" s="1"/>
  <c r="F7" i="1"/>
  <c r="G7" i="1" s="1"/>
  <c r="F16" i="1"/>
  <c r="G16" i="1" s="1"/>
  <c r="F56" i="1"/>
  <c r="G56" i="1" s="1"/>
  <c r="F97" i="1"/>
  <c r="G97" i="1" s="1"/>
  <c r="F90" i="1"/>
  <c r="G90" i="1" s="1"/>
  <c r="F94" i="1"/>
  <c r="G94" i="1" s="1"/>
  <c r="F81" i="1"/>
  <c r="G81" i="1" s="1"/>
  <c r="F37" i="1"/>
  <c r="G37" i="1" s="1"/>
  <c r="F22" i="1"/>
  <c r="G22" i="1" s="1"/>
  <c r="F10" i="1"/>
  <c r="G10" i="1" s="1"/>
  <c r="F26" i="1"/>
  <c r="G26" i="1" s="1"/>
  <c r="F62" i="1"/>
  <c r="G62" i="1" s="1"/>
  <c r="F70" i="1"/>
  <c r="G70" i="1" s="1"/>
  <c r="F65" i="1"/>
  <c r="G65" i="1" s="1"/>
  <c r="F33" i="1"/>
  <c r="G33" i="1" s="1"/>
  <c r="F61" i="1"/>
  <c r="G61" i="1" s="1"/>
  <c r="F9" i="1"/>
  <c r="G9" i="1" s="1"/>
  <c r="F15" i="1"/>
  <c r="G15" i="1" s="1"/>
  <c r="F60" i="1"/>
  <c r="G60" i="1" s="1"/>
  <c r="F35" i="1"/>
  <c r="G35" i="1" s="1"/>
  <c r="F21" i="1"/>
  <c r="G21" i="1" s="1"/>
  <c r="F30" i="1"/>
  <c r="G30" i="1" s="1"/>
  <c r="F25" i="1"/>
  <c r="G25" i="1" s="1"/>
  <c r="F69" i="1"/>
  <c r="G69" i="1" s="1"/>
  <c r="F72" i="1"/>
  <c r="G72" i="1" s="1"/>
  <c r="F50" i="1"/>
  <c r="G50" i="1" s="1"/>
  <c r="F4" i="1"/>
  <c r="G4" i="1" s="1"/>
  <c r="F68" i="1"/>
  <c r="G68" i="1" s="1"/>
  <c r="F71" i="1"/>
  <c r="G71" i="1" s="1"/>
  <c r="F164" i="1"/>
  <c r="G164" i="1" s="1"/>
  <c r="F102" i="1"/>
  <c r="G102" i="1" s="1"/>
  <c r="F34" i="1"/>
  <c r="G34" i="1" s="1"/>
  <c r="F14" i="1"/>
  <c r="G14" i="1" s="1"/>
  <c r="F20" i="1"/>
  <c r="G20" i="1" s="1"/>
  <c r="F24" i="1"/>
  <c r="G24" i="1" s="1"/>
  <c r="F74" i="1"/>
  <c r="G74" i="1" s="1"/>
  <c r="F85" i="1"/>
  <c r="G85" i="1" s="1"/>
  <c r="F64" i="1"/>
  <c r="G64" i="1" s="1"/>
  <c r="F163" i="1"/>
  <c r="G163" i="1" s="1"/>
  <c r="F79" i="1"/>
  <c r="F182" i="1"/>
  <c r="G182" i="1" s="1"/>
  <c r="F108" i="1"/>
  <c r="G108" i="1" s="1"/>
  <c r="F145" i="1"/>
  <c r="G145" i="1" s="1"/>
  <c r="F27" i="1"/>
  <c r="G27" i="1" s="1"/>
  <c r="F12" i="1"/>
  <c r="G12" i="1" s="1"/>
  <c r="F191" i="1"/>
  <c r="G191" i="1" s="1"/>
  <c r="F144" i="1"/>
  <c r="G144" i="1" s="1"/>
  <c r="F186" i="1"/>
  <c r="G186" i="1" s="1"/>
  <c r="F189" i="1"/>
  <c r="G189" i="1" s="1"/>
  <c r="F190" i="1"/>
  <c r="G190" i="1" s="1"/>
  <c r="F162" i="1"/>
  <c r="G162" i="1" s="1"/>
  <c r="F151" i="1"/>
  <c r="G151" i="1" s="1"/>
  <c r="F49" i="1"/>
  <c r="G49" i="1" s="1"/>
  <c r="F96" i="1"/>
  <c r="G96" i="1" s="1"/>
  <c r="F178" i="1"/>
  <c r="G178" i="1" s="1"/>
  <c r="F93" i="1"/>
  <c r="G93" i="1" s="1"/>
  <c r="F123" i="1"/>
  <c r="G123" i="1" s="1"/>
  <c r="F153" i="1"/>
  <c r="G153" i="1" s="1"/>
  <c r="F54" i="1"/>
  <c r="G54" i="1" s="1"/>
  <c r="F172" i="1"/>
  <c r="G172" i="1" s="1"/>
  <c r="F121" i="1"/>
  <c r="G121" i="1" s="1"/>
  <c r="F114" i="1"/>
  <c r="G114" i="1" s="1"/>
  <c r="F139" i="1"/>
  <c r="G139" i="1" s="1"/>
  <c r="F67" i="1"/>
  <c r="G67" i="1" s="1"/>
  <c r="F181" i="1"/>
  <c r="G181" i="1" s="1"/>
  <c r="F188" i="1"/>
  <c r="G188" i="1" s="1"/>
  <c r="F120" i="1"/>
  <c r="G120" i="1" s="1"/>
  <c r="F132" i="1"/>
  <c r="G132" i="1" s="1"/>
  <c r="F131" i="1"/>
  <c r="G131" i="1" s="1"/>
  <c r="F135" i="1"/>
  <c r="G135" i="1" s="1"/>
  <c r="F84" i="1"/>
  <c r="G84" i="1" s="1"/>
  <c r="F80" i="1"/>
  <c r="G80" i="1" s="1"/>
  <c r="F159" i="1"/>
  <c r="G159" i="1" s="1"/>
  <c r="F92" i="1"/>
  <c r="G92" i="1" s="1"/>
  <c r="F95" i="1"/>
  <c r="G95" i="1" s="1"/>
  <c r="F101" i="1"/>
  <c r="G101" i="1" s="1"/>
  <c r="F177" i="1"/>
  <c r="G177" i="1" s="1"/>
  <c r="F39" i="1"/>
  <c r="G39" i="1" s="1"/>
  <c r="F119" i="1"/>
  <c r="G119" i="1" s="1"/>
  <c r="F48" i="1"/>
  <c r="G48" i="1" s="1"/>
  <c r="F193" i="1"/>
  <c r="G193" i="1" s="1"/>
  <c r="F185" i="1"/>
  <c r="G185" i="1" s="1"/>
  <c r="F125" i="1"/>
  <c r="G125" i="1" s="1"/>
  <c r="F106" i="1"/>
  <c r="G106" i="1" s="1"/>
  <c r="F122" i="1"/>
  <c r="G122" i="1" s="1"/>
  <c r="F57" i="1"/>
  <c r="G57" i="1" s="1"/>
  <c r="F53" i="1"/>
  <c r="G53" i="1" s="1"/>
  <c r="F105" i="1"/>
  <c r="G105" i="1" s="1"/>
  <c r="F113" i="1"/>
  <c r="G113" i="1" s="1"/>
  <c r="F157" i="1"/>
  <c r="G157" i="1" s="1"/>
  <c r="F171" i="1"/>
  <c r="G171" i="1" s="1"/>
  <c r="F32" i="1"/>
  <c r="G32" i="1" s="1"/>
  <c r="F29" i="1"/>
  <c r="G29" i="1" s="1"/>
  <c r="F87" i="1"/>
  <c r="G87" i="1" s="1"/>
  <c r="F86" i="1"/>
  <c r="G86" i="1" s="1"/>
  <c r="F100" i="1"/>
  <c r="G100" i="1" s="1"/>
  <c r="F170" i="1"/>
  <c r="G170" i="1" s="1"/>
  <c r="F150" i="1"/>
  <c r="G150" i="1" s="1"/>
  <c r="F176" i="1"/>
  <c r="G176" i="1" s="1"/>
  <c r="F194" i="1"/>
  <c r="G194" i="1" s="1"/>
  <c r="F112" i="1"/>
  <c r="G112" i="1" s="1"/>
  <c r="F78" i="1"/>
  <c r="G78" i="1" s="1"/>
  <c r="F107" i="1"/>
  <c r="G107" i="1" s="1"/>
  <c r="F111" i="1"/>
  <c r="G111" i="1" s="1"/>
  <c r="F169" i="1"/>
  <c r="G169" i="1" s="1"/>
  <c r="F168" i="1"/>
  <c r="G168" i="1" s="1"/>
  <c r="F143" i="1"/>
  <c r="G143" i="1" s="1"/>
  <c r="F142" i="1"/>
  <c r="G142" i="1" s="1"/>
  <c r="F180" i="1"/>
  <c r="G180" i="1" s="1"/>
  <c r="F156" i="1"/>
  <c r="G156" i="1" s="1"/>
  <c r="F167" i="1"/>
  <c r="G167" i="1" s="1"/>
  <c r="F192" i="1"/>
  <c r="G192" i="1" s="1"/>
  <c r="F149" i="1"/>
  <c r="G149" i="1" s="1"/>
  <c r="F155" i="1"/>
  <c r="G155" i="1" s="1"/>
  <c r="L198" i="1"/>
  <c r="L197" i="1"/>
  <c r="L196" i="1"/>
  <c r="L195" i="1"/>
  <c r="L18" i="1"/>
  <c r="L23" i="1"/>
  <c r="L73" i="1"/>
  <c r="L46" i="1"/>
  <c r="L152" i="1"/>
  <c r="L38" i="1"/>
  <c r="L174" i="1"/>
  <c r="L110" i="1"/>
  <c r="L117" i="1"/>
  <c r="L41" i="1"/>
  <c r="L173" i="1"/>
  <c r="L183" i="1"/>
  <c r="L83" i="1"/>
  <c r="L154" i="1"/>
  <c r="L75" i="1"/>
  <c r="L45" i="1"/>
  <c r="L104" i="1"/>
  <c r="L158" i="1"/>
  <c r="L55" i="1"/>
  <c r="L161" i="1"/>
  <c r="L116" i="1"/>
  <c r="L129" i="1"/>
  <c r="L109" i="1"/>
  <c r="L66" i="1"/>
  <c r="L19" i="1"/>
  <c r="L13" i="1"/>
  <c r="L11" i="1"/>
  <c r="L148" i="1"/>
  <c r="L147" i="1"/>
  <c r="L160" i="1"/>
  <c r="L128" i="1"/>
  <c r="L58" i="1"/>
  <c r="L44" i="1"/>
  <c r="L134" i="1"/>
  <c r="L124" i="1"/>
  <c r="L115" i="1"/>
  <c r="L82" i="1"/>
  <c r="L138" i="1"/>
  <c r="L137" i="1"/>
  <c r="L136" i="1"/>
  <c r="L187" i="1"/>
  <c r="L146" i="1"/>
  <c r="L127" i="1"/>
  <c r="L140" i="1"/>
  <c r="L103" i="1"/>
  <c r="L133" i="1"/>
  <c r="L52" i="1"/>
  <c r="L126" i="1"/>
  <c r="L43" i="1"/>
  <c r="L184" i="1"/>
  <c r="L88" i="1"/>
  <c r="L98" i="1"/>
  <c r="L63" i="1"/>
  <c r="L17" i="1"/>
  <c r="L7" i="1"/>
  <c r="L16" i="1"/>
  <c r="L56" i="1"/>
  <c r="L97" i="1"/>
  <c r="L90" i="1"/>
  <c r="L94" i="1"/>
  <c r="L81" i="1"/>
  <c r="L37" i="1"/>
  <c r="L22" i="1"/>
  <c r="L10" i="1"/>
  <c r="L26" i="1"/>
  <c r="L62" i="1"/>
  <c r="L70" i="1"/>
  <c r="L33" i="1"/>
  <c r="L61" i="1"/>
  <c r="L9" i="1"/>
  <c r="L15" i="1"/>
  <c r="L60" i="1"/>
  <c r="L21" i="1"/>
  <c r="L30" i="1"/>
  <c r="L25" i="1"/>
  <c r="L69" i="1"/>
  <c r="L72" i="1"/>
  <c r="L50" i="1"/>
  <c r="L4" i="1"/>
  <c r="L68" i="1"/>
  <c r="L71" i="1"/>
  <c r="L164" i="1"/>
  <c r="L102" i="1"/>
  <c r="L34" i="1"/>
  <c r="L14" i="1"/>
  <c r="L20" i="1"/>
  <c r="L24" i="1"/>
  <c r="L74" i="1"/>
  <c r="L85" i="1"/>
  <c r="L64" i="1"/>
  <c r="L163" i="1"/>
  <c r="L79" i="1"/>
  <c r="L182" i="1"/>
  <c r="L108" i="1"/>
  <c r="L76" i="1"/>
  <c r="L145" i="1"/>
  <c r="L27" i="1"/>
  <c r="L12" i="1"/>
  <c r="L191" i="1"/>
  <c r="L144" i="1"/>
  <c r="L186" i="1"/>
  <c r="L189" i="1"/>
  <c r="L190" i="1"/>
  <c r="L162" i="1"/>
  <c r="L151" i="1"/>
  <c r="L49" i="1"/>
  <c r="L96" i="1"/>
  <c r="L178" i="1"/>
  <c r="L93" i="1"/>
  <c r="L153" i="1"/>
  <c r="L59" i="1"/>
  <c r="L54" i="1"/>
  <c r="L172" i="1"/>
  <c r="L121" i="1"/>
  <c r="L139" i="1"/>
  <c r="L67" i="1"/>
  <c r="L181" i="1"/>
  <c r="L188" i="1"/>
  <c r="L120" i="1"/>
  <c r="L132" i="1"/>
  <c r="L131" i="1"/>
  <c r="L135" i="1"/>
  <c r="L84" i="1"/>
  <c r="L80" i="1"/>
  <c r="L159" i="1"/>
  <c r="L92" i="1"/>
  <c r="L95" i="1"/>
  <c r="L101" i="1"/>
  <c r="L177" i="1"/>
  <c r="L39" i="1"/>
  <c r="L119" i="1"/>
  <c r="L48" i="1"/>
  <c r="L36" i="1"/>
  <c r="L193" i="1"/>
  <c r="L185" i="1"/>
  <c r="L125" i="1"/>
  <c r="L106" i="1"/>
  <c r="L122" i="1"/>
  <c r="L57" i="1"/>
  <c r="L53" i="1"/>
  <c r="L105" i="1"/>
  <c r="L113" i="1"/>
  <c r="L157" i="1"/>
  <c r="L32" i="1"/>
  <c r="L29" i="1"/>
  <c r="L87" i="1"/>
  <c r="L86" i="1"/>
  <c r="L100" i="1"/>
  <c r="L170" i="1"/>
  <c r="L150" i="1"/>
  <c r="L176" i="1"/>
  <c r="L194" i="1"/>
  <c r="L112" i="1"/>
  <c r="L78" i="1"/>
  <c r="L107" i="1"/>
  <c r="L111" i="1"/>
  <c r="L169" i="1"/>
  <c r="L168" i="1"/>
  <c r="L143" i="1"/>
  <c r="L142" i="1"/>
  <c r="L180" i="1"/>
  <c r="L156" i="1"/>
  <c r="L167" i="1"/>
  <c r="L149" i="1"/>
  <c r="L155" i="1"/>
</calcChain>
</file>

<file path=xl/sharedStrings.xml><?xml version="1.0" encoding="utf-8"?>
<sst xmlns="http://schemas.openxmlformats.org/spreadsheetml/2006/main" count="2138" uniqueCount="502">
  <si>
    <t>NB</t>
  </si>
  <si>
    <t>Titre</t>
  </si>
  <si>
    <t>Nom de naissabce</t>
  </si>
  <si>
    <t>Prénom</t>
  </si>
  <si>
    <t>date de naissance</t>
  </si>
  <si>
    <t>lieu naissance</t>
  </si>
  <si>
    <t>CP</t>
  </si>
  <si>
    <t>Ville</t>
  </si>
  <si>
    <t>Nb de parts</t>
  </si>
  <si>
    <t>PS</t>
  </si>
  <si>
    <t>Année</t>
  </si>
  <si>
    <t>Monsieur</t>
  </si>
  <si>
    <t>Gardette</t>
  </si>
  <si>
    <t>Jean Paul</t>
  </si>
  <si>
    <t>Lyon 2°</t>
  </si>
  <si>
    <t xml:space="preserve"> Labège</t>
  </si>
  <si>
    <t>Madame</t>
  </si>
  <si>
    <t>Bérigaud</t>
  </si>
  <si>
    <t>Dominique</t>
  </si>
  <si>
    <t>Privas (07)</t>
  </si>
  <si>
    <t>Lahaye</t>
  </si>
  <si>
    <t>Béatrice</t>
  </si>
  <si>
    <t>Biarritz (64)</t>
  </si>
  <si>
    <t>Labège</t>
  </si>
  <si>
    <t>Laurens</t>
  </si>
  <si>
    <t>Christian</t>
  </si>
  <si>
    <t>Albi (81)</t>
  </si>
  <si>
    <t>Depaux</t>
  </si>
  <si>
    <t>Jean Marie</t>
  </si>
  <si>
    <t>Epernay (51)</t>
  </si>
  <si>
    <t>Laborde</t>
  </si>
  <si>
    <t>Bertrand</t>
  </si>
  <si>
    <t>Puteaux (92)</t>
  </si>
  <si>
    <t>Castanet-Tolosan</t>
  </si>
  <si>
    <t>Jeanpes</t>
  </si>
  <si>
    <t>Michelle</t>
  </si>
  <si>
    <t>Fontan</t>
  </si>
  <si>
    <t>Saint Denis (93)</t>
  </si>
  <si>
    <t>Auzeville Tolosane</t>
  </si>
  <si>
    <t xml:space="preserve">Guy </t>
  </si>
  <si>
    <t>Cazères (31)</t>
  </si>
  <si>
    <t>Hilaire</t>
  </si>
  <si>
    <t>Philippe</t>
  </si>
  <si>
    <t>Laxou (54)</t>
  </si>
  <si>
    <t>Janin</t>
  </si>
  <si>
    <t>Paris 19°</t>
  </si>
  <si>
    <t>Zamolo</t>
  </si>
  <si>
    <t>Ostricourt (59)</t>
  </si>
  <si>
    <t>Comble</t>
  </si>
  <si>
    <t>Christine</t>
  </si>
  <si>
    <t>Seclin(59)</t>
  </si>
  <si>
    <t>Irvoas</t>
  </si>
  <si>
    <t>Rozenn</t>
  </si>
  <si>
    <t>ABRANTES</t>
  </si>
  <si>
    <t>Toulouse (31)</t>
  </si>
  <si>
    <t>Labastide de Beauvoir</t>
  </si>
  <si>
    <t>Ducert</t>
  </si>
  <si>
    <t>Claude</t>
  </si>
  <si>
    <t>Martigny le Comte (71)</t>
  </si>
  <si>
    <t>Balma</t>
  </si>
  <si>
    <t>Vié</t>
  </si>
  <si>
    <t>Michèle</t>
  </si>
  <si>
    <t>Roustan</t>
  </si>
  <si>
    <t>Jean-Paul</t>
  </si>
  <si>
    <t>Sainte Afrique (12)</t>
  </si>
  <si>
    <t>Astre</t>
  </si>
  <si>
    <t>André</t>
  </si>
  <si>
    <t>Rouffiac (11)</t>
  </si>
  <si>
    <t>Oulibaut</t>
  </si>
  <si>
    <t>Eric</t>
  </si>
  <si>
    <t>Azzola</t>
  </si>
  <si>
    <t>Corinne</t>
  </si>
  <si>
    <t xml:space="preserve">Trébosc </t>
  </si>
  <si>
    <t>Rodez (12)</t>
  </si>
  <si>
    <t>Trebosc</t>
  </si>
  <si>
    <t>David</t>
  </si>
  <si>
    <t>Villeneuve sur Lot (47)</t>
  </si>
  <si>
    <t>Florian</t>
  </si>
  <si>
    <t xml:space="preserve"> Marion</t>
  </si>
  <si>
    <t xml:space="preserve">Rivière </t>
  </si>
  <si>
    <t>Alain</t>
  </si>
  <si>
    <t>Escalquens</t>
  </si>
  <si>
    <t>Milhet</t>
  </si>
  <si>
    <t>Serge</t>
  </si>
  <si>
    <t>Coustances(50)</t>
  </si>
  <si>
    <t>Delmas</t>
  </si>
  <si>
    <t>Pascal</t>
  </si>
  <si>
    <t>Gaucher</t>
  </si>
  <si>
    <t>Mireille</t>
  </si>
  <si>
    <t>Chinon (37)</t>
  </si>
  <si>
    <t>Marion</t>
  </si>
  <si>
    <t>Bron (69)</t>
  </si>
  <si>
    <t>Laurent</t>
  </si>
  <si>
    <t>Ste Foy les Lyon (69)</t>
  </si>
  <si>
    <t>Bordeaux</t>
  </si>
  <si>
    <t>Bouchet</t>
  </si>
  <si>
    <t>Anne</t>
  </si>
  <si>
    <t>Douai (59)</t>
  </si>
  <si>
    <t>Carbonne</t>
  </si>
  <si>
    <t>Francis</t>
  </si>
  <si>
    <t>Donneville</t>
  </si>
  <si>
    <t>Glain</t>
  </si>
  <si>
    <t>Brigitte</t>
  </si>
  <si>
    <t>Paris 15°</t>
  </si>
  <si>
    <t>Casagrande</t>
  </si>
  <si>
    <t xml:space="preserve">Josephine </t>
  </si>
  <si>
    <t>Gorgo-al-monticano-Italie</t>
  </si>
  <si>
    <t>Boutemy</t>
  </si>
  <si>
    <t>Odile</t>
  </si>
  <si>
    <t>Moutier Malcard (23)</t>
  </si>
  <si>
    <t>Montgiscard</t>
  </si>
  <si>
    <t>Association</t>
  </si>
  <si>
    <t>GPPEP</t>
  </si>
  <si>
    <t>Asso</t>
  </si>
  <si>
    <t>Sidi Bel Abbes</t>
  </si>
  <si>
    <t>Saint Yaguen</t>
  </si>
  <si>
    <t>Joel</t>
  </si>
  <si>
    <t>Vauprès</t>
  </si>
  <si>
    <t>Simon</t>
  </si>
  <si>
    <t>à Bayeux(14)</t>
  </si>
  <si>
    <t>Prido</t>
  </si>
  <si>
    <t>Marc</t>
  </si>
  <si>
    <t>Paris 13eme</t>
  </si>
  <si>
    <t>Prido-Bernadberoy</t>
  </si>
  <si>
    <t>Anais</t>
  </si>
  <si>
    <t>à Toulouse(31)</t>
  </si>
  <si>
    <t>Toulouse</t>
  </si>
  <si>
    <t>Isnard</t>
  </si>
  <si>
    <t>Jean-Marc</t>
  </si>
  <si>
    <t>Lyon 7 eme</t>
  </si>
  <si>
    <t>Bernard</t>
  </si>
  <si>
    <t>Pascale</t>
  </si>
  <si>
    <t>Narbonne(11)</t>
  </si>
  <si>
    <t>Cherdo</t>
  </si>
  <si>
    <t>Saint Brieuc</t>
  </si>
  <si>
    <t>RAAD</t>
  </si>
  <si>
    <t>Mona</t>
  </si>
  <si>
    <t>Remhala -Liban</t>
  </si>
  <si>
    <t>Manuguerra</t>
  </si>
  <si>
    <t>Jean</t>
  </si>
  <si>
    <t>Casablanca-Maroc</t>
  </si>
  <si>
    <t>Pulgar</t>
  </si>
  <si>
    <t>Sandrine</t>
  </si>
  <si>
    <t>Thil</t>
  </si>
  <si>
    <t>L'Union (31)</t>
  </si>
  <si>
    <t>Lanta</t>
  </si>
  <si>
    <t>Aureville</t>
  </si>
  <si>
    <t>Crouzil</t>
  </si>
  <si>
    <t>Doneville</t>
  </si>
  <si>
    <t>Ménoni</t>
  </si>
  <si>
    <t>Emmanuel</t>
  </si>
  <si>
    <t>Thonon les bains</t>
  </si>
  <si>
    <t>Bachos</t>
  </si>
  <si>
    <t>Galinier</t>
  </si>
  <si>
    <t xml:space="preserve">Michel </t>
  </si>
  <si>
    <t>Mazamet (81)</t>
  </si>
  <si>
    <t>Boyer</t>
  </si>
  <si>
    <t>Florence</t>
  </si>
  <si>
    <t>Petit</t>
  </si>
  <si>
    <t xml:space="preserve">Hélène </t>
  </si>
  <si>
    <t>St Dizier(52)</t>
  </si>
  <si>
    <t>MAMPEY</t>
  </si>
  <si>
    <t>Roger</t>
  </si>
  <si>
    <t>Thil(54)</t>
  </si>
  <si>
    <t>Salin</t>
  </si>
  <si>
    <t>Gerald</t>
  </si>
  <si>
    <t>Gien</t>
  </si>
  <si>
    <t>Noeureuil</t>
  </si>
  <si>
    <t>Auchel</t>
  </si>
  <si>
    <t>Adam</t>
  </si>
  <si>
    <t>Ayguesvives</t>
  </si>
  <si>
    <t>Gloriès</t>
  </si>
  <si>
    <t>Palies</t>
  </si>
  <si>
    <t>Andree</t>
  </si>
  <si>
    <t>Bedarieux</t>
  </si>
  <si>
    <t>St Lys</t>
  </si>
  <si>
    <t>Laforge</t>
  </si>
  <si>
    <t>Aurelie</t>
  </si>
  <si>
    <t>Maison Laffite78</t>
  </si>
  <si>
    <t>Société</t>
  </si>
  <si>
    <t>JMP Chauffage</t>
  </si>
  <si>
    <t>Bolet</t>
  </si>
  <si>
    <t>Gérard</t>
  </si>
  <si>
    <t>Montbrun-Lauragais</t>
  </si>
  <si>
    <t>Gimenez</t>
  </si>
  <si>
    <t>Marie Thérese</t>
  </si>
  <si>
    <t>Oran</t>
  </si>
  <si>
    <t>Ramonville St A</t>
  </si>
  <si>
    <t>RAMONVILLE</t>
  </si>
  <si>
    <t>Corberand</t>
  </si>
  <si>
    <t>Garcia</t>
  </si>
  <si>
    <t>Thérese</t>
  </si>
  <si>
    <t>Robinet</t>
  </si>
  <si>
    <t>Nathalie</t>
  </si>
  <si>
    <t>La Rochelle</t>
  </si>
  <si>
    <t>Lomont</t>
  </si>
  <si>
    <t>Elsa</t>
  </si>
  <si>
    <t>Gomart-Massif</t>
  </si>
  <si>
    <t>Martine</t>
  </si>
  <si>
    <t>Carbonne(31)</t>
  </si>
  <si>
    <t>Koechlin</t>
  </si>
  <si>
    <t xml:space="preserve">Laurent </t>
  </si>
  <si>
    <t>Paris</t>
  </si>
  <si>
    <t>Bourelle</t>
  </si>
  <si>
    <t>Monique</t>
  </si>
  <si>
    <t>Baldelli</t>
  </si>
  <si>
    <t>Caragoudes</t>
  </si>
  <si>
    <t>Paul</t>
  </si>
  <si>
    <t>St Iblitto</t>
  </si>
  <si>
    <t>Delheure</t>
  </si>
  <si>
    <t>Jeanne</t>
  </si>
  <si>
    <t>Bras</t>
  </si>
  <si>
    <t>Mende (48)</t>
  </si>
  <si>
    <t>Sébrazac</t>
  </si>
  <si>
    <t>Parmentier</t>
  </si>
  <si>
    <t>Michel</t>
  </si>
  <si>
    <t>Philippeville</t>
  </si>
  <si>
    <t>Gimberede</t>
  </si>
  <si>
    <t>Pierrette</t>
  </si>
  <si>
    <t>Thil-Pulgar</t>
  </si>
  <si>
    <t>Gaël</t>
  </si>
  <si>
    <t>Imbert-Pulgar</t>
  </si>
  <si>
    <t>Pauline</t>
  </si>
  <si>
    <t>Dardel</t>
  </si>
  <si>
    <t>Renaud</t>
  </si>
  <si>
    <t>Collectivité</t>
  </si>
  <si>
    <t>Zizi</t>
  </si>
  <si>
    <t>Farid</t>
  </si>
  <si>
    <t>Suresnes(92)</t>
  </si>
  <si>
    <t>Olivier</t>
  </si>
  <si>
    <t>Juillé(79)</t>
  </si>
  <si>
    <t>Odea Foncier</t>
  </si>
  <si>
    <t>SARL</t>
  </si>
  <si>
    <t>Segaud</t>
  </si>
  <si>
    <t>Danielle</t>
  </si>
  <si>
    <t>Moissac</t>
  </si>
  <si>
    <t>Corronsac</t>
  </si>
  <si>
    <t>Dutard</t>
  </si>
  <si>
    <t>Remi</t>
  </si>
  <si>
    <t>Schmit</t>
  </si>
  <si>
    <t>Alexandre</t>
  </si>
  <si>
    <t>Limoges</t>
  </si>
  <si>
    <t>Sylvie</t>
  </si>
  <si>
    <t>Quentin</t>
  </si>
  <si>
    <t>Thibaut</t>
  </si>
  <si>
    <t>Debrusse</t>
  </si>
  <si>
    <t>Anne Marie</t>
  </si>
  <si>
    <t>Manent</t>
  </si>
  <si>
    <t xml:space="preserve"> Toulouse</t>
  </si>
  <si>
    <t>Gasc</t>
  </si>
  <si>
    <t>Jean-Patrice</t>
  </si>
  <si>
    <t>Montauban</t>
  </si>
  <si>
    <t>Jacques</t>
  </si>
  <si>
    <t>Segonds</t>
  </si>
  <si>
    <t>Ariane</t>
  </si>
  <si>
    <t>Romans (26)</t>
  </si>
  <si>
    <t>Faure</t>
  </si>
  <si>
    <t>Noémie</t>
  </si>
  <si>
    <t>Noumea</t>
  </si>
  <si>
    <t>Noumea- N calédomie</t>
  </si>
  <si>
    <t>Puento Alto (Chili)</t>
  </si>
  <si>
    <t xml:space="preserve">Xavier </t>
  </si>
  <si>
    <t>Pechabou</t>
  </si>
  <si>
    <t>Towell</t>
  </si>
  <si>
    <t>Estelle</t>
  </si>
  <si>
    <t>Crawley UK</t>
  </si>
  <si>
    <t>Basile</t>
  </si>
  <si>
    <t>Montreal CA</t>
  </si>
  <si>
    <t>Merlin</t>
  </si>
  <si>
    <t>Guillaume</t>
  </si>
  <si>
    <t>Annecy</t>
  </si>
  <si>
    <t>Baziège</t>
  </si>
  <si>
    <t>Isnard Laure</t>
  </si>
  <si>
    <t>Juliette</t>
  </si>
  <si>
    <t>Baie-Mahault</t>
  </si>
  <si>
    <t>Zoe</t>
  </si>
  <si>
    <t>Sabrina</t>
  </si>
  <si>
    <t>Beziers</t>
  </si>
  <si>
    <t>Carrère</t>
  </si>
  <si>
    <t>Benjamin</t>
  </si>
  <si>
    <t>Issus</t>
  </si>
  <si>
    <t>Aymard</t>
  </si>
  <si>
    <t>Laure</t>
  </si>
  <si>
    <t>Ales</t>
  </si>
  <si>
    <t>Isnard-Richer</t>
  </si>
  <si>
    <t>Saint-Avertin</t>
  </si>
  <si>
    <t>Fabien</t>
  </si>
  <si>
    <t>Tours</t>
  </si>
  <si>
    <t>Marine</t>
  </si>
  <si>
    <t>Grasse</t>
  </si>
  <si>
    <t>Maxence</t>
  </si>
  <si>
    <t>Chambray les Tours</t>
  </si>
  <si>
    <t>Carrere</t>
  </si>
  <si>
    <t>Fouchard</t>
  </si>
  <si>
    <t>Julien</t>
  </si>
  <si>
    <t>Klopp</t>
  </si>
  <si>
    <t>Christophe</t>
  </si>
  <si>
    <t>Sarreguemines(57)</t>
  </si>
  <si>
    <t>Tosser</t>
  </si>
  <si>
    <t>Gwenola</t>
  </si>
  <si>
    <t>Brest</t>
  </si>
  <si>
    <t>Caroline</t>
  </si>
  <si>
    <t>Paris 6eme</t>
  </si>
  <si>
    <t>Gemenos</t>
  </si>
  <si>
    <t>Mathilde</t>
  </si>
  <si>
    <t>Manon</t>
  </si>
  <si>
    <t>Eva</t>
  </si>
  <si>
    <t>Ripoche</t>
  </si>
  <si>
    <t>BENTO</t>
  </si>
  <si>
    <t>Aïda</t>
  </si>
  <si>
    <t>Boulanger</t>
  </si>
  <si>
    <t>Portugal</t>
  </si>
  <si>
    <t>St Orens de Gameville</t>
  </si>
  <si>
    <t>Hervé</t>
  </si>
  <si>
    <t>Laon</t>
  </si>
  <si>
    <t>Depaix</t>
  </si>
  <si>
    <t>Elisabeth</t>
  </si>
  <si>
    <t>Lyon</t>
  </si>
  <si>
    <t>Faures</t>
  </si>
  <si>
    <t>Duquesnoy</t>
  </si>
  <si>
    <t>Gouy-Servins</t>
  </si>
  <si>
    <t>Balosso</t>
  </si>
  <si>
    <t>Clermont Ferrand</t>
  </si>
  <si>
    <t>ORTIZ</t>
  </si>
  <si>
    <t>Pierre</t>
  </si>
  <si>
    <t>Tournefeuille</t>
  </si>
  <si>
    <t>Barousse</t>
  </si>
  <si>
    <t>St Gaudens</t>
  </si>
  <si>
    <t>Montlaur</t>
  </si>
  <si>
    <t>Quaglio</t>
  </si>
  <si>
    <t>Bruno</t>
  </si>
  <si>
    <t>Saumur</t>
  </si>
  <si>
    <t>Gardouch</t>
  </si>
  <si>
    <t>Arevalo</t>
  </si>
  <si>
    <t>Henri</t>
  </si>
  <si>
    <t>Ramonville</t>
  </si>
  <si>
    <t>Isman</t>
  </si>
  <si>
    <t>Meknes- Maroc</t>
  </si>
  <si>
    <t>Mignonat</t>
  </si>
  <si>
    <t>Jean-Louis</t>
  </si>
  <si>
    <t>Labege</t>
  </si>
  <si>
    <t>Emery</t>
  </si>
  <si>
    <t>Françoise</t>
  </si>
  <si>
    <t>Energie Partagée Investissement</t>
  </si>
  <si>
    <t>SCA</t>
  </si>
  <si>
    <t>Vaulx en velin</t>
  </si>
  <si>
    <t>Mairie</t>
  </si>
  <si>
    <t>Montbrun</t>
  </si>
  <si>
    <t>Doerler</t>
  </si>
  <si>
    <t>Bérangère</t>
  </si>
  <si>
    <t>Paris VI</t>
  </si>
  <si>
    <t>Sikner</t>
  </si>
  <si>
    <t>Dijon</t>
  </si>
  <si>
    <t>Dôle</t>
  </si>
  <si>
    <t>Annie</t>
  </si>
  <si>
    <t>Severac</t>
  </si>
  <si>
    <t>Gaetan</t>
  </si>
  <si>
    <t>Picard</t>
  </si>
  <si>
    <t>Sébastien</t>
  </si>
  <si>
    <t>Paris 14eme</t>
  </si>
  <si>
    <t>Milonet</t>
  </si>
  <si>
    <t>Fréderique</t>
  </si>
  <si>
    <t>le Perreux/Marne</t>
  </si>
  <si>
    <t>Pollet</t>
  </si>
  <si>
    <t>Tourcoing</t>
  </si>
  <si>
    <t>Moussens</t>
  </si>
  <si>
    <t>Vauchaussade</t>
  </si>
  <si>
    <t>La réole</t>
  </si>
  <si>
    <t>GIBERT</t>
  </si>
  <si>
    <t>Léna</t>
  </si>
  <si>
    <t>TOULOUSE</t>
  </si>
  <si>
    <t>MONTGEARD</t>
  </si>
  <si>
    <t>CAILLE--DUMONT</t>
  </si>
  <si>
    <t>ANGELE</t>
  </si>
  <si>
    <t>LIAM</t>
  </si>
  <si>
    <t>Darcourt</t>
  </si>
  <si>
    <t>Karine</t>
  </si>
  <si>
    <t>GRIVART</t>
  </si>
  <si>
    <t>MEKNES (MAROC)</t>
  </si>
  <si>
    <t>AYGUESVIVES</t>
  </si>
  <si>
    <t>Maurel</t>
  </si>
  <si>
    <t>Marcel</t>
  </si>
  <si>
    <t>Saint Orens</t>
  </si>
  <si>
    <t>Barrau</t>
  </si>
  <si>
    <t>Marie-Régine</t>
  </si>
  <si>
    <t>Valence(82)</t>
  </si>
  <si>
    <t>Proudom</t>
  </si>
  <si>
    <t>Lacaune</t>
  </si>
  <si>
    <t>Noueilles</t>
  </si>
  <si>
    <t>KOECHLIN</t>
  </si>
  <si>
    <t>JULIEN</t>
  </si>
  <si>
    <t>NICE</t>
  </si>
  <si>
    <t>RENNES</t>
  </si>
  <si>
    <t>Enercoop</t>
  </si>
  <si>
    <t>SCIC</t>
  </si>
  <si>
    <t>Mollereau</t>
  </si>
  <si>
    <t>Catherine</t>
  </si>
  <si>
    <t>Apt</t>
  </si>
  <si>
    <t>Anne-Laure</t>
  </si>
  <si>
    <t>Lagardelle/Leze</t>
  </si>
  <si>
    <t>Caujolle</t>
  </si>
  <si>
    <t>Argenteuil</t>
  </si>
  <si>
    <t>Masse</t>
  </si>
  <si>
    <t>Chalon/saone</t>
  </si>
  <si>
    <t>SAPORITO</t>
  </si>
  <si>
    <t>Nicolas</t>
  </si>
  <si>
    <t>Nice</t>
  </si>
  <si>
    <t>Villiers Saint Frédéric</t>
  </si>
  <si>
    <t>CARLIER</t>
  </si>
  <si>
    <t>MARTINE</t>
  </si>
  <si>
    <t>DIJON (21)</t>
  </si>
  <si>
    <t>Couderc</t>
  </si>
  <si>
    <t>Romain</t>
  </si>
  <si>
    <t>villefranche de rouergue</t>
  </si>
  <si>
    <t>GAMBIER</t>
  </si>
  <si>
    <t>yves</t>
  </si>
  <si>
    <t>fendeille</t>
  </si>
  <si>
    <t>Fendeille</t>
  </si>
  <si>
    <t>Lesage</t>
  </si>
  <si>
    <t>ANNIE</t>
  </si>
  <si>
    <t>St Amand-Montrond</t>
  </si>
  <si>
    <t>Fine</t>
  </si>
  <si>
    <t>Agen (47)</t>
  </si>
  <si>
    <t>Hélène</t>
  </si>
  <si>
    <t>Cassin</t>
  </si>
  <si>
    <t>Agmé (47)</t>
  </si>
  <si>
    <t>Combier</t>
  </si>
  <si>
    <t>Jessica</t>
  </si>
  <si>
    <t>St Cyr</t>
  </si>
  <si>
    <t>ASO-ACIN</t>
  </si>
  <si>
    <t>Cédric</t>
  </si>
  <si>
    <t>Auch</t>
  </si>
  <si>
    <t>SainteCamelle</t>
  </si>
  <si>
    <t>DUGUY</t>
  </si>
  <si>
    <t>LAURENCE</t>
  </si>
  <si>
    <t>LABEGE</t>
  </si>
  <si>
    <t>BOUTONNET</t>
  </si>
  <si>
    <t>Justin</t>
  </si>
  <si>
    <t>PARIS 12</t>
  </si>
  <si>
    <t>Félix</t>
  </si>
  <si>
    <t>Guillot</t>
  </si>
  <si>
    <t>Villeurbanne</t>
  </si>
  <si>
    <t>Haydont</t>
  </si>
  <si>
    <t>Nanterre</t>
  </si>
  <si>
    <t>GIMENEZ</t>
  </si>
  <si>
    <t>SaintLaurentduVar</t>
  </si>
  <si>
    <t>NAILLOUX</t>
  </si>
  <si>
    <t>FLEURY</t>
  </si>
  <si>
    <t>Anaïs</t>
  </si>
  <si>
    <t xml:space="preserve">Quentin </t>
  </si>
  <si>
    <t>BAROUSSE</t>
  </si>
  <si>
    <t>MONTLAUR</t>
  </si>
  <si>
    <t>Revel</t>
  </si>
  <si>
    <t>Adrien</t>
  </si>
  <si>
    <t>Versailles</t>
  </si>
  <si>
    <t>Rudinger</t>
  </si>
  <si>
    <t>Andreas</t>
  </si>
  <si>
    <t>Halle (Allemagne)</t>
  </si>
  <si>
    <t>Surin</t>
  </si>
  <si>
    <t>Clermont Lefort</t>
  </si>
  <si>
    <t>LAINE</t>
  </si>
  <si>
    <t>ROUEN</t>
  </si>
  <si>
    <t>Lucie</t>
  </si>
  <si>
    <t>BOURG LA REINE</t>
  </si>
  <si>
    <t>Xavier</t>
  </si>
  <si>
    <t>PREMARTIN</t>
  </si>
  <si>
    <t>JUSTINE</t>
  </si>
  <si>
    <t>LILLE</t>
  </si>
  <si>
    <t>MAUVES</t>
  </si>
  <si>
    <t>BOULDOIRES</t>
  </si>
  <si>
    <t>JEREMY</t>
  </si>
  <si>
    <t>PARIS</t>
  </si>
  <si>
    <t>AUVERS</t>
  </si>
  <si>
    <t>ELIOTT</t>
  </si>
  <si>
    <t>NANTES</t>
  </si>
  <si>
    <t>Feraud</t>
  </si>
  <si>
    <t>Anne-Marie</t>
  </si>
  <si>
    <t>Montesquieu V</t>
  </si>
  <si>
    <t>FARINA</t>
  </si>
  <si>
    <t>31 TOULOUSE</t>
  </si>
  <si>
    <t>MONTBRUNLAURAGAIS</t>
  </si>
  <si>
    <t>Hommes</t>
  </si>
  <si>
    <t>Femmes</t>
  </si>
  <si>
    <t>Sociétés</t>
  </si>
  <si>
    <t>Collectivités</t>
  </si>
  <si>
    <t>Age</t>
  </si>
  <si>
    <t>-18 ans</t>
  </si>
  <si>
    <t>19 à 29 ans</t>
  </si>
  <si>
    <t>30 à 39 ans</t>
  </si>
  <si>
    <t>40 à 49 ans</t>
  </si>
  <si>
    <t>50 à 59 ans</t>
  </si>
  <si>
    <t>60 à 69 ans</t>
  </si>
  <si>
    <t>70 à 79 ans</t>
  </si>
  <si>
    <t>80 à 89 ans</t>
  </si>
  <si>
    <t>Auvers</t>
  </si>
  <si>
    <t>Montgerard</t>
  </si>
  <si>
    <t>Labastide</t>
  </si>
  <si>
    <t>Nailloux</t>
  </si>
  <si>
    <t>Mauves</t>
  </si>
  <si>
    <t>Saint Avertin</t>
  </si>
  <si>
    <t>Saint Laurent du Var</t>
  </si>
  <si>
    <t>Montbrun Lauragais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</si>
</sst>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0000"/>
    <numFmt numFmtId="165" formatCode="_-* #,##0\ &quot;€&quot;_-;\-* #,##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164" fontId="0" fillId="0" borderId="1" xfId="0" applyNumberFormat="1" applyBorder="1"/>
    <xf numFmtId="165" fontId="0" fillId="0" borderId="1" xfId="2" applyNumberFormat="1" applyFont="1" applyBorder="1"/>
    <xf numFmtId="0" fontId="0" fillId="0" borderId="1" xfId="0" applyBorder="1" applyAlignment="1">
      <alignment textRotation="45"/>
    </xf>
    <xf numFmtId="14" fontId="0" fillId="0" borderId="1" xfId="0" applyNumberFormat="1" applyBorder="1" applyAlignment="1">
      <alignment textRotation="45"/>
    </xf>
    <xf numFmtId="164" fontId="0" fillId="0" borderId="1" xfId="0" applyNumberFormat="1" applyBorder="1" applyAlignment="1">
      <alignment textRotation="45"/>
    </xf>
    <xf numFmtId="0" fontId="1" fillId="0" borderId="1" xfId="1" applyNumberFormat="1" applyBorder="1" applyAlignment="1">
      <alignment textRotation="45"/>
    </xf>
    <xf numFmtId="165" fontId="0" fillId="0" borderId="1" xfId="2" applyNumberFormat="1" applyFont="1" applyBorder="1" applyAlignment="1">
      <alignment textRotation="45"/>
    </xf>
    <xf numFmtId="0" fontId="0" fillId="0" borderId="0" xfId="0" applyAlignment="1">
      <alignment textRotation="45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" fillId="0" borderId="1" xfId="1" applyNumberFormat="1" applyBorder="1"/>
    <xf numFmtId="165" fontId="1" fillId="0" borderId="1" xfId="2" applyNumberFormat="1" applyBorder="1"/>
    <xf numFmtId="0" fontId="0" fillId="2" borderId="1" xfId="0" applyFill="1" applyBorder="1"/>
    <xf numFmtId="14" fontId="0" fillId="2" borderId="1" xfId="0" applyNumberFormat="1" applyFill="1" applyBorder="1"/>
    <xf numFmtId="164" fontId="0" fillId="2" borderId="1" xfId="0" applyNumberFormat="1" applyFill="1" applyBorder="1"/>
    <xf numFmtId="0" fontId="0" fillId="2" borderId="1" xfId="0" applyFill="1" applyBorder="1" applyAlignment="1">
      <alignment vertical="center"/>
    </xf>
    <xf numFmtId="165" fontId="1" fillId="2" borderId="1" xfId="2" applyNumberFormat="1" applyFill="1" applyBorder="1"/>
    <xf numFmtId="0" fontId="0" fillId="2" borderId="0" xfId="0" applyFill="1"/>
    <xf numFmtId="14" fontId="0" fillId="0" borderId="1" xfId="0" applyNumberFormat="1" applyBorder="1"/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/>
    <xf numFmtId="0" fontId="2" fillId="0" borderId="1" xfId="0" applyFont="1" applyBorder="1"/>
    <xf numFmtId="164" fontId="2" fillId="0" borderId="1" xfId="0" applyNumberFormat="1" applyFont="1" applyBorder="1"/>
    <xf numFmtId="1" fontId="0" fillId="0" borderId="1" xfId="0" applyNumberFormat="1" applyBorder="1"/>
    <xf numFmtId="0" fontId="2" fillId="2" borderId="1" xfId="1" applyNumberFormat="1" applyFont="1" applyFill="1" applyBorder="1"/>
    <xf numFmtId="0" fontId="2" fillId="2" borderId="1" xfId="0" applyFont="1" applyFill="1" applyBorder="1"/>
    <xf numFmtId="14" fontId="2" fillId="2" borderId="1" xfId="0" applyNumberFormat="1" applyFont="1" applyFill="1" applyBorder="1"/>
    <xf numFmtId="164" fontId="2" fillId="2" borderId="1" xfId="0" applyNumberFormat="1" applyFont="1" applyFill="1" applyBorder="1"/>
    <xf numFmtId="49" fontId="0" fillId="0" borderId="0" xfId="0" applyNumberFormat="1"/>
    <xf numFmtId="0" fontId="1" fillId="2" borderId="1" xfId="1" applyNumberFormat="1" applyFill="1" applyBorder="1"/>
    <xf numFmtId="164" fontId="1" fillId="0" borderId="1" xfId="1" applyNumberFormat="1" applyBorder="1"/>
    <xf numFmtId="165" fontId="0" fillId="0" borderId="1" xfId="2" applyNumberFormat="1" applyFont="1" applyBorder="1" applyAlignment="1">
      <alignment vertical="center"/>
    </xf>
    <xf numFmtId="0" fontId="0" fillId="0" borderId="2" xfId="0" applyBorder="1"/>
    <xf numFmtId="14" fontId="0" fillId="0" borderId="2" xfId="0" applyNumberFormat="1" applyBorder="1"/>
    <xf numFmtId="164" fontId="0" fillId="0" borderId="2" xfId="0" applyNumberFormat="1" applyBorder="1"/>
    <xf numFmtId="0" fontId="0" fillId="0" borderId="4" xfId="0" applyBorder="1"/>
    <xf numFmtId="164" fontId="0" fillId="0" borderId="0" xfId="0" applyNumberFormat="1"/>
    <xf numFmtId="0" fontId="0" fillId="0" borderId="0" xfId="0" applyAlignment="1">
      <alignment vertical="center"/>
    </xf>
    <xf numFmtId="165" fontId="1" fillId="0" borderId="4" xfId="2" applyNumberFormat="1" applyBorder="1"/>
    <xf numFmtId="165" fontId="1" fillId="0" borderId="2" xfId="2" applyNumberFormat="1" applyBorder="1"/>
    <xf numFmtId="165" fontId="1" fillId="0" borderId="0" xfId="2" applyNumberFormat="1"/>
    <xf numFmtId="0" fontId="1" fillId="0" borderId="0" xfId="1" applyNumberFormat="1"/>
    <xf numFmtId="165" fontId="0" fillId="0" borderId="0" xfId="2" applyNumberFormat="1" applyFont="1"/>
    <xf numFmtId="0" fontId="0" fillId="0" borderId="3" xfId="0" applyFill="1" applyBorder="1"/>
    <xf numFmtId="14" fontId="0" fillId="0" borderId="0" xfId="0" applyNumberFormat="1"/>
    <xf numFmtId="0" fontId="0" fillId="0" borderId="1" xfId="0" applyNumberFormat="1" applyBorder="1" applyAlignment="1">
      <alignment textRotation="45"/>
    </xf>
    <xf numFmtId="0" fontId="0" fillId="0" borderId="1" xfId="0" applyNumberFormat="1" applyBorder="1" applyAlignment="1">
      <alignment vertical="center"/>
    </xf>
    <xf numFmtId="0" fontId="0" fillId="0" borderId="0" xfId="0" applyNumberFormat="1"/>
    <xf numFmtId="0" fontId="0" fillId="0" borderId="0" xfId="0" applyBorder="1"/>
    <xf numFmtId="0" fontId="1" fillId="0" borderId="2" xfId="1" applyNumberFormat="1" applyBorder="1"/>
    <xf numFmtId="0" fontId="0" fillId="0" borderId="0" xfId="0" applyBorder="1" applyAlignment="1">
      <alignment vertical="center"/>
    </xf>
    <xf numFmtId="14" fontId="0" fillId="0" borderId="0" xfId="0" applyNumberFormat="1" applyBorder="1" applyAlignment="1">
      <alignment vertical="center"/>
    </xf>
    <xf numFmtId="0" fontId="0" fillId="0" borderId="0" xfId="0" applyNumberFormat="1" applyBorder="1" applyAlignment="1">
      <alignment vertical="center"/>
    </xf>
    <xf numFmtId="164" fontId="0" fillId="0" borderId="0" xfId="0" applyNumberFormat="1" applyBorder="1" applyAlignment="1">
      <alignment vertical="center"/>
    </xf>
    <xf numFmtId="165" fontId="1" fillId="0" borderId="0" xfId="2" applyNumberFormat="1" applyBorder="1"/>
    <xf numFmtId="1" fontId="0" fillId="0" borderId="0" xfId="0" applyNumberFormat="1"/>
  </cellXfs>
  <cellStyles count="4">
    <cellStyle name="Hyperlink" xfId="3"/>
    <cellStyle name="Milliers" xfId="1" builtinId="3"/>
    <cellStyle name="Monétaire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fr-FR" sz="1800" b="1"/>
              <a:t>Pas la parité mais presque</a:t>
            </a:r>
          </a:p>
        </c:rich>
      </c:tx>
      <c:layout>
        <c:manualLayout>
          <c:xMode val="edge"/>
          <c:yMode val="edge"/>
          <c:x val="0.3293544074183905"/>
          <c:y val="0.170663496863318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9.0380932113215573E-2"/>
          <c:y val="0.15146606551862088"/>
          <c:w val="0.82938008282267062"/>
          <c:h val="0.7648234629582484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Feuil1!$O$2:$S$2</c:f>
              <c:strCache>
                <c:ptCount val="5"/>
                <c:pt idx="0">
                  <c:v>Hommes</c:v>
                </c:pt>
                <c:pt idx="1">
                  <c:v>Femmes</c:v>
                </c:pt>
                <c:pt idx="2">
                  <c:v>Collectivités</c:v>
                </c:pt>
                <c:pt idx="3">
                  <c:v>Sociétés</c:v>
                </c:pt>
                <c:pt idx="4">
                  <c:v>Association</c:v>
                </c:pt>
              </c:strCache>
            </c:strRef>
          </c:cat>
          <c:val>
            <c:numRef>
              <c:f>Feuil1!$O$3:$S$3</c:f>
              <c:numCache>
                <c:formatCode>General</c:formatCode>
                <c:ptCount val="5"/>
                <c:pt idx="0">
                  <c:v>103</c:v>
                </c:pt>
                <c:pt idx="1">
                  <c:v>84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25"/>
        <c:axId val="-352825232"/>
        <c:axId val="-352823600"/>
      </c:barChart>
      <c:catAx>
        <c:axId val="-352825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52823600"/>
        <c:crosses val="autoZero"/>
        <c:auto val="1"/>
        <c:lblAlgn val="ctr"/>
        <c:lblOffset val="100"/>
        <c:noMultiLvlLbl val="0"/>
      </c:catAx>
      <c:valAx>
        <c:axId val="-352823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52825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Des anciens mais aussi des jeunes</a:t>
            </a:r>
          </a:p>
          <a:p>
            <a:pPr>
              <a:defRPr/>
            </a:pPr>
            <a:r>
              <a:rPr lang="fr-FR"/>
              <a:t>Moyenne d'âge 48 ans</a:t>
            </a:r>
          </a:p>
        </c:rich>
      </c:tx>
      <c:layout>
        <c:manualLayout>
          <c:xMode val="edge"/>
          <c:yMode val="edge"/>
          <c:x val="0.19520515965655047"/>
          <c:y val="0.187096774193548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Feuil2!$N$4:$U$4</c:f>
              <c:strCache>
                <c:ptCount val="8"/>
                <c:pt idx="0">
                  <c:v>-18 ans</c:v>
                </c:pt>
                <c:pt idx="1">
                  <c:v>19 à 29 ans</c:v>
                </c:pt>
                <c:pt idx="2">
                  <c:v>30 à 39 ans</c:v>
                </c:pt>
                <c:pt idx="3">
                  <c:v>40 à 49 ans</c:v>
                </c:pt>
                <c:pt idx="4">
                  <c:v>50 à 59 ans</c:v>
                </c:pt>
                <c:pt idx="5">
                  <c:v>60 à 69 ans</c:v>
                </c:pt>
                <c:pt idx="6">
                  <c:v>70 à 79 ans</c:v>
                </c:pt>
                <c:pt idx="7">
                  <c:v>80 à 89 ans</c:v>
                </c:pt>
              </c:strCache>
            </c:strRef>
          </c:cat>
          <c:val>
            <c:numRef>
              <c:f>Feuil2!$N$5:$U$5</c:f>
              <c:numCache>
                <c:formatCode>0</c:formatCode>
                <c:ptCount val="8"/>
                <c:pt idx="0">
                  <c:v>30</c:v>
                </c:pt>
                <c:pt idx="1">
                  <c:v>8</c:v>
                </c:pt>
                <c:pt idx="2">
                  <c:v>18</c:v>
                </c:pt>
                <c:pt idx="3">
                  <c:v>24</c:v>
                </c:pt>
                <c:pt idx="4">
                  <c:v>35</c:v>
                </c:pt>
                <c:pt idx="5">
                  <c:v>50</c:v>
                </c:pt>
                <c:pt idx="6">
                  <c:v>18</c:v>
                </c:pt>
                <c:pt idx="7">
                  <c:v>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82731184"/>
        <c:axId val="-348572864"/>
      </c:barChart>
      <c:catAx>
        <c:axId val="-582731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48572864"/>
        <c:crosses val="autoZero"/>
        <c:auto val="1"/>
        <c:lblAlgn val="ctr"/>
        <c:lblOffset val="100"/>
        <c:noMultiLvlLbl val="0"/>
      </c:catAx>
      <c:valAx>
        <c:axId val="-348572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82731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Répartition géographique </a:t>
            </a:r>
          </a:p>
          <a:p>
            <a:pPr>
              <a:defRPr/>
            </a:pPr>
            <a:r>
              <a:rPr lang="en-US"/>
              <a:t>dans le SICOVAL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9159632680876329"/>
          <c:y val="0.14316013924034374"/>
          <c:w val="0.72562465726020664"/>
          <c:h val="0.80046444935052785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Feuil3!$C$3:$S$3</c:f>
              <c:strCache>
                <c:ptCount val="17"/>
                <c:pt idx="0">
                  <c:v>Labège</c:v>
                </c:pt>
                <c:pt idx="1">
                  <c:v>Castanet-Tolosan</c:v>
                </c:pt>
                <c:pt idx="2">
                  <c:v>Aureville</c:v>
                </c:pt>
                <c:pt idx="3">
                  <c:v>Escalquens</c:v>
                </c:pt>
                <c:pt idx="4">
                  <c:v>Ayguesvives</c:v>
                </c:pt>
                <c:pt idx="5">
                  <c:v>Donneville</c:v>
                </c:pt>
                <c:pt idx="6">
                  <c:v>Pechabou</c:v>
                </c:pt>
                <c:pt idx="7">
                  <c:v>Ramonville</c:v>
                </c:pt>
                <c:pt idx="8">
                  <c:v>Baziège</c:v>
                </c:pt>
                <c:pt idx="9">
                  <c:v>Montlaur</c:v>
                </c:pt>
                <c:pt idx="10">
                  <c:v>Auzeville Tolosane</c:v>
                </c:pt>
                <c:pt idx="11">
                  <c:v>Labastide</c:v>
                </c:pt>
                <c:pt idx="12">
                  <c:v>Montbrun Lauragais</c:v>
                </c:pt>
                <c:pt idx="13">
                  <c:v>Noueilles</c:v>
                </c:pt>
                <c:pt idx="14">
                  <c:v>Issus</c:v>
                </c:pt>
                <c:pt idx="15">
                  <c:v>Corronsac</c:v>
                </c:pt>
                <c:pt idx="16">
                  <c:v>Clermont Lefort</c:v>
                </c:pt>
              </c:strCache>
            </c:strRef>
          </c:cat>
          <c:val>
            <c:numRef>
              <c:f>Feuil3!$C$4:$S$4</c:f>
              <c:numCache>
                <c:formatCode>General</c:formatCode>
                <c:ptCount val="17"/>
                <c:pt idx="0">
                  <c:v>37</c:v>
                </c:pt>
                <c:pt idx="1">
                  <c:v>25</c:v>
                </c:pt>
                <c:pt idx="2">
                  <c:v>12</c:v>
                </c:pt>
                <c:pt idx="3">
                  <c:v>12</c:v>
                </c:pt>
                <c:pt idx="4">
                  <c:v>11</c:v>
                </c:pt>
                <c:pt idx="5">
                  <c:v>7</c:v>
                </c:pt>
                <c:pt idx="6">
                  <c:v>5</c:v>
                </c:pt>
                <c:pt idx="7">
                  <c:v>4</c:v>
                </c:pt>
                <c:pt idx="8">
                  <c:v>4</c:v>
                </c:pt>
                <c:pt idx="9">
                  <c:v>3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-348570688"/>
        <c:axId val="-348563616"/>
      </c:barChart>
      <c:catAx>
        <c:axId val="-3485706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48563616"/>
        <c:crosses val="autoZero"/>
        <c:auto val="1"/>
        <c:lblAlgn val="ctr"/>
        <c:lblOffset val="100"/>
        <c:noMultiLvlLbl val="0"/>
      </c:catAx>
      <c:valAx>
        <c:axId val="-3485636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48570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Répartition géographique</a:t>
            </a:r>
          </a:p>
          <a:p>
            <a:pPr>
              <a:defRPr/>
            </a:pPr>
            <a:r>
              <a:rPr lang="fr-FR"/>
              <a:t> hors SICOVAL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29537993500788234"/>
          <c:y val="0.11183765443953653"/>
          <c:w val="0.63187459338359231"/>
          <c:h val="0.82020050772341979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Feuil3!$C$6:$Y$6</c:f>
              <c:strCache>
                <c:ptCount val="23"/>
                <c:pt idx="0">
                  <c:v>Toulouse</c:v>
                </c:pt>
                <c:pt idx="1">
                  <c:v>Saint Avertin</c:v>
                </c:pt>
                <c:pt idx="2">
                  <c:v>Montgerard</c:v>
                </c:pt>
                <c:pt idx="3">
                  <c:v>Lanta</c:v>
                </c:pt>
                <c:pt idx="4">
                  <c:v>St Orens de Gameville</c:v>
                </c:pt>
                <c:pt idx="5">
                  <c:v>Balma</c:v>
                </c:pt>
                <c:pt idx="6">
                  <c:v>Fendeille</c:v>
                </c:pt>
                <c:pt idx="7">
                  <c:v>Paris</c:v>
                </c:pt>
                <c:pt idx="8">
                  <c:v>Noumea- N calédomie</c:v>
                </c:pt>
                <c:pt idx="9">
                  <c:v>Villeurbanne</c:v>
                </c:pt>
                <c:pt idx="10">
                  <c:v>Mauves</c:v>
                </c:pt>
                <c:pt idx="11">
                  <c:v>Balma</c:v>
                </c:pt>
                <c:pt idx="12">
                  <c:v>Bachos</c:v>
                </c:pt>
                <c:pt idx="13">
                  <c:v>Auvers</c:v>
                </c:pt>
                <c:pt idx="14">
                  <c:v>Lagardelle/Leze</c:v>
                </c:pt>
                <c:pt idx="15">
                  <c:v>Nailloux</c:v>
                </c:pt>
                <c:pt idx="16">
                  <c:v>Bordeaux</c:v>
                </c:pt>
                <c:pt idx="17">
                  <c:v>St Lys</c:v>
                </c:pt>
                <c:pt idx="18">
                  <c:v>Tournefeuille</c:v>
                </c:pt>
                <c:pt idx="19">
                  <c:v>Saint Laurent du Var</c:v>
                </c:pt>
                <c:pt idx="20">
                  <c:v>Villiers Saint Frédéric</c:v>
                </c:pt>
                <c:pt idx="21">
                  <c:v>Gardouch</c:v>
                </c:pt>
                <c:pt idx="22">
                  <c:v>Gemenos</c:v>
                </c:pt>
              </c:strCache>
            </c:strRef>
          </c:cat>
          <c:val>
            <c:numRef>
              <c:f>Feuil3!$C$7:$Y$7</c:f>
              <c:numCache>
                <c:formatCode>General</c:formatCode>
                <c:ptCount val="23"/>
                <c:pt idx="0">
                  <c:v>16</c:v>
                </c:pt>
                <c:pt idx="1">
                  <c:v>5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-348568512"/>
        <c:axId val="-348563072"/>
      </c:barChart>
      <c:catAx>
        <c:axId val="-3485685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48563072"/>
        <c:crosses val="autoZero"/>
        <c:auto val="1"/>
        <c:lblAlgn val="ctr"/>
        <c:lblOffset val="100"/>
        <c:noMultiLvlLbl val="0"/>
      </c:catAx>
      <c:valAx>
        <c:axId val="-3485630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48568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380999</xdr:colOff>
      <xdr:row>6</xdr:row>
      <xdr:rowOff>71437</xdr:rowOff>
    </xdr:from>
    <xdr:to>
      <xdr:col>22</xdr:col>
      <xdr:colOff>200025</xdr:colOff>
      <xdr:row>37</xdr:row>
      <xdr:rowOff>38100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200025</xdr:colOff>
      <xdr:row>7</xdr:row>
      <xdr:rowOff>9525</xdr:rowOff>
    </xdr:from>
    <xdr:to>
      <xdr:col>22</xdr:col>
      <xdr:colOff>161925</xdr:colOff>
      <xdr:row>38</xdr:row>
      <xdr:rowOff>9525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571501</xdr:colOff>
      <xdr:row>7</xdr:row>
      <xdr:rowOff>180975</xdr:rowOff>
    </xdr:from>
    <xdr:to>
      <xdr:col>15</xdr:col>
      <xdr:colOff>781051</xdr:colOff>
      <xdr:row>38</xdr:row>
      <xdr:rowOff>114300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628651</xdr:colOff>
      <xdr:row>7</xdr:row>
      <xdr:rowOff>180975</xdr:rowOff>
    </xdr:from>
    <xdr:to>
      <xdr:col>19</xdr:col>
      <xdr:colOff>390525</xdr:colOff>
      <xdr:row>38</xdr:row>
      <xdr:rowOff>114301</xdr:rowOff>
    </xdr:to>
    <xdr:graphicFrame macro="">
      <xdr:nvGraphicFramePr>
        <xdr:cNvPr id="4" name="Graphique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9"/>
  <sheetViews>
    <sheetView topLeftCell="B4" workbookViewId="0">
      <selection activeCell="E195" sqref="E195"/>
    </sheetView>
  </sheetViews>
  <sheetFormatPr baseColWidth="10" defaultColWidth="11.42578125" defaultRowHeight="15" outlineLevelCol="1" x14ac:dyDescent="0.25"/>
  <cols>
    <col min="1" max="1" width="16.28515625" customWidth="1"/>
    <col min="3" max="3" width="13.28515625" customWidth="1"/>
    <col min="4" max="4" width="14" customWidth="1"/>
    <col min="5" max="5" width="10.7109375" style="47" customWidth="1" outlineLevel="1"/>
    <col min="6" max="7" width="10.7109375" style="50" customWidth="1" outlineLevel="1"/>
    <col min="8" max="8" width="24.28515625" customWidth="1" outlineLevel="1"/>
    <col min="9" max="9" width="6.5703125" style="39" bestFit="1" customWidth="1"/>
    <col min="10" max="10" width="20.5703125" bestFit="1" customWidth="1"/>
    <col min="11" max="11" width="7.5703125" customWidth="1"/>
    <col min="12" max="12" width="9.42578125" style="45" customWidth="1"/>
  </cols>
  <sheetData>
    <row r="1" spans="1:19" s="9" customFormat="1" ht="72" x14ac:dyDescent="0.2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8" t="s">
        <v>10</v>
      </c>
      <c r="G1" s="48" t="s">
        <v>485</v>
      </c>
      <c r="H1" s="4" t="s">
        <v>5</v>
      </c>
      <c r="I1" s="6" t="s">
        <v>6</v>
      </c>
      <c r="J1" s="4" t="s">
        <v>7</v>
      </c>
      <c r="K1" s="7" t="s">
        <v>8</v>
      </c>
      <c r="L1" s="8" t="s">
        <v>9</v>
      </c>
    </row>
    <row r="2" spans="1:19" x14ac:dyDescent="0.25">
      <c r="A2" s="1">
        <v>192</v>
      </c>
      <c r="B2" s="1" t="s">
        <v>11</v>
      </c>
      <c r="C2" s="1" t="s">
        <v>465</v>
      </c>
      <c r="D2" s="1" t="s">
        <v>473</v>
      </c>
      <c r="E2" s="21">
        <v>43345</v>
      </c>
      <c r="F2" s="49">
        <f t="shared" ref="F2:F35" si="0">YEAR(E2)</f>
        <v>2018</v>
      </c>
      <c r="G2" s="49">
        <f t="shared" ref="G2:G35" si="1">2019-F2</f>
        <v>1</v>
      </c>
      <c r="H2" s="1" t="s">
        <v>474</v>
      </c>
      <c r="I2" s="2">
        <v>44470</v>
      </c>
      <c r="J2" s="1" t="s">
        <v>468</v>
      </c>
      <c r="K2" s="10">
        <v>4</v>
      </c>
      <c r="L2" s="14">
        <v>200</v>
      </c>
      <c r="N2" s="58"/>
      <c r="O2" t="s">
        <v>481</v>
      </c>
      <c r="P2" t="s">
        <v>482</v>
      </c>
      <c r="Q2" t="s">
        <v>484</v>
      </c>
      <c r="R2" t="s">
        <v>483</v>
      </c>
      <c r="S2" t="s">
        <v>111</v>
      </c>
    </row>
    <row r="3" spans="1:19" x14ac:dyDescent="0.25">
      <c r="A3" s="1">
        <v>181</v>
      </c>
      <c r="B3" s="1" t="s">
        <v>16</v>
      </c>
      <c r="C3" s="1" t="s">
        <v>447</v>
      </c>
      <c r="D3" s="1" t="s">
        <v>448</v>
      </c>
      <c r="E3" s="21">
        <v>42931</v>
      </c>
      <c r="F3" s="49">
        <f t="shared" si="0"/>
        <v>2017</v>
      </c>
      <c r="G3" s="49">
        <f t="shared" si="1"/>
        <v>2</v>
      </c>
      <c r="H3" s="1" t="s">
        <v>126</v>
      </c>
      <c r="I3" s="2">
        <v>31320</v>
      </c>
      <c r="J3" s="1" t="s">
        <v>33</v>
      </c>
      <c r="K3" s="10">
        <v>1</v>
      </c>
      <c r="L3" s="3">
        <v>50</v>
      </c>
      <c r="N3" s="58"/>
      <c r="O3">
        <v>103</v>
      </c>
      <c r="P3">
        <v>84</v>
      </c>
      <c r="Q3">
        <v>4</v>
      </c>
      <c r="R3">
        <v>2</v>
      </c>
      <c r="S3">
        <v>1</v>
      </c>
    </row>
    <row r="4" spans="1:19" s="20" customFormat="1" x14ac:dyDescent="0.25">
      <c r="A4" s="1">
        <v>93</v>
      </c>
      <c r="B4" s="1" t="s">
        <v>16</v>
      </c>
      <c r="C4" s="1" t="s">
        <v>256</v>
      </c>
      <c r="D4" s="1" t="s">
        <v>257</v>
      </c>
      <c r="E4" s="21">
        <v>42534</v>
      </c>
      <c r="F4" s="49">
        <f t="shared" si="0"/>
        <v>2016</v>
      </c>
      <c r="G4" s="49">
        <f t="shared" si="1"/>
        <v>3</v>
      </c>
      <c r="H4" s="1" t="s">
        <v>258</v>
      </c>
      <c r="I4" s="2">
        <v>98800</v>
      </c>
      <c r="J4" s="1" t="s">
        <v>259</v>
      </c>
      <c r="K4" s="10">
        <v>1</v>
      </c>
      <c r="L4" s="14">
        <f>K4*50</f>
        <v>50</v>
      </c>
      <c r="N4" s="58"/>
      <c r="O4"/>
      <c r="P4"/>
      <c r="Q4"/>
      <c r="R4"/>
      <c r="S4"/>
    </row>
    <row r="5" spans="1:19" x14ac:dyDescent="0.25">
      <c r="A5" s="1">
        <v>190</v>
      </c>
      <c r="B5" s="1" t="s">
        <v>16</v>
      </c>
      <c r="C5" s="1" t="s">
        <v>465</v>
      </c>
      <c r="D5" s="1" t="s">
        <v>466</v>
      </c>
      <c r="E5" s="21">
        <v>42045</v>
      </c>
      <c r="F5" s="49">
        <f t="shared" si="0"/>
        <v>2015</v>
      </c>
      <c r="G5" s="49">
        <f t="shared" si="1"/>
        <v>4</v>
      </c>
      <c r="H5" s="1" t="s">
        <v>467</v>
      </c>
      <c r="I5" s="2">
        <v>44470</v>
      </c>
      <c r="J5" s="1" t="s">
        <v>468</v>
      </c>
      <c r="K5" s="10">
        <v>4</v>
      </c>
      <c r="L5" s="14">
        <v>200</v>
      </c>
      <c r="N5" s="58"/>
    </row>
    <row r="6" spans="1:19" x14ac:dyDescent="0.25">
      <c r="A6" s="1">
        <v>191</v>
      </c>
      <c r="B6" s="1" t="s">
        <v>11</v>
      </c>
      <c r="C6" s="1" t="s">
        <v>469</v>
      </c>
      <c r="D6" s="1" t="s">
        <v>470</v>
      </c>
      <c r="E6" s="21">
        <v>42176</v>
      </c>
      <c r="F6" s="49">
        <f t="shared" si="0"/>
        <v>2015</v>
      </c>
      <c r="G6" s="49">
        <f t="shared" si="1"/>
        <v>4</v>
      </c>
      <c r="H6" s="1" t="s">
        <v>471</v>
      </c>
      <c r="I6" s="2">
        <v>91580</v>
      </c>
      <c r="J6" s="1" t="s">
        <v>472</v>
      </c>
      <c r="K6" s="10">
        <v>4</v>
      </c>
      <c r="L6" s="14">
        <v>200</v>
      </c>
      <c r="N6" s="58"/>
    </row>
    <row r="7" spans="1:19" x14ac:dyDescent="0.25">
      <c r="A7" s="1">
        <v>119</v>
      </c>
      <c r="B7" s="1" t="s">
        <v>16</v>
      </c>
      <c r="C7" s="1" t="s">
        <v>164</v>
      </c>
      <c r="D7" s="1" t="s">
        <v>305</v>
      </c>
      <c r="E7" s="21">
        <v>41361</v>
      </c>
      <c r="F7" s="49">
        <f t="shared" si="0"/>
        <v>2013</v>
      </c>
      <c r="G7" s="49">
        <f t="shared" si="1"/>
        <v>6</v>
      </c>
      <c r="H7" s="1" t="s">
        <v>126</v>
      </c>
      <c r="I7" s="2">
        <v>31670</v>
      </c>
      <c r="J7" s="1" t="s">
        <v>23</v>
      </c>
      <c r="K7" s="10">
        <v>2</v>
      </c>
      <c r="L7" s="14">
        <f>K7*50</f>
        <v>100</v>
      </c>
      <c r="N7" s="58"/>
    </row>
    <row r="8" spans="1:19" x14ac:dyDescent="0.25">
      <c r="A8" s="1">
        <v>182</v>
      </c>
      <c r="B8" s="1" t="s">
        <v>11</v>
      </c>
      <c r="C8" s="1" t="s">
        <v>447</v>
      </c>
      <c r="D8" s="1" t="s">
        <v>449</v>
      </c>
      <c r="E8" s="21">
        <v>41585</v>
      </c>
      <c r="F8" s="49">
        <f t="shared" si="0"/>
        <v>2013</v>
      </c>
      <c r="G8" s="49">
        <f t="shared" si="1"/>
        <v>6</v>
      </c>
      <c r="H8" s="1" t="s">
        <v>126</v>
      </c>
      <c r="I8" s="2">
        <v>31320</v>
      </c>
      <c r="J8" s="1" t="s">
        <v>33</v>
      </c>
      <c r="K8" s="10">
        <v>1</v>
      </c>
      <c r="L8" s="14">
        <v>50</v>
      </c>
      <c r="N8" s="58"/>
    </row>
    <row r="9" spans="1:19" x14ac:dyDescent="0.25">
      <c r="A9" s="1">
        <v>103</v>
      </c>
      <c r="B9" s="1" t="s">
        <v>16</v>
      </c>
      <c r="C9" s="1" t="s">
        <v>272</v>
      </c>
      <c r="D9" s="1" t="s">
        <v>275</v>
      </c>
      <c r="E9" s="21">
        <v>40935</v>
      </c>
      <c r="F9" s="49">
        <f t="shared" si="0"/>
        <v>2012</v>
      </c>
      <c r="G9" s="49">
        <f t="shared" si="1"/>
        <v>7</v>
      </c>
      <c r="H9" s="1" t="s">
        <v>274</v>
      </c>
      <c r="I9" s="2">
        <v>31450</v>
      </c>
      <c r="J9" s="1" t="s">
        <v>271</v>
      </c>
      <c r="K9" s="10">
        <v>1</v>
      </c>
      <c r="L9" s="14">
        <f t="shared" ref="L9:L27" si="2">K9*50</f>
        <v>50</v>
      </c>
      <c r="N9" s="58"/>
    </row>
    <row r="10" spans="1:19" x14ac:dyDescent="0.25">
      <c r="A10" s="1">
        <v>110</v>
      </c>
      <c r="B10" s="1" t="s">
        <v>11</v>
      </c>
      <c r="C10" s="1" t="s">
        <v>284</v>
      </c>
      <c r="D10" s="1" t="s">
        <v>290</v>
      </c>
      <c r="E10" s="21">
        <v>41018</v>
      </c>
      <c r="F10" s="49">
        <f t="shared" si="0"/>
        <v>2012</v>
      </c>
      <c r="G10" s="49">
        <f t="shared" si="1"/>
        <v>7</v>
      </c>
      <c r="H10" s="1" t="s">
        <v>291</v>
      </c>
      <c r="I10" s="2">
        <v>37550</v>
      </c>
      <c r="J10" s="1" t="s">
        <v>285</v>
      </c>
      <c r="K10" s="10">
        <v>1</v>
      </c>
      <c r="L10" s="14">
        <f t="shared" si="2"/>
        <v>50</v>
      </c>
      <c r="N10" s="58"/>
    </row>
    <row r="11" spans="1:19" x14ac:dyDescent="0.25">
      <c r="A11" s="1">
        <v>149</v>
      </c>
      <c r="B11" s="1" t="s">
        <v>16</v>
      </c>
      <c r="C11" s="1" t="s">
        <v>368</v>
      </c>
      <c r="D11" s="1" t="s">
        <v>369</v>
      </c>
      <c r="E11" s="21">
        <v>41107</v>
      </c>
      <c r="F11" s="49">
        <f t="shared" si="0"/>
        <v>2012</v>
      </c>
      <c r="G11" s="49">
        <f t="shared" si="1"/>
        <v>7</v>
      </c>
      <c r="H11" s="1" t="s">
        <v>370</v>
      </c>
      <c r="I11" s="2">
        <v>31560</v>
      </c>
      <c r="J11" s="13" t="s">
        <v>371</v>
      </c>
      <c r="K11" s="10">
        <v>1</v>
      </c>
      <c r="L11" s="14">
        <f t="shared" si="2"/>
        <v>50</v>
      </c>
      <c r="N11" s="58"/>
    </row>
    <row r="12" spans="1:19" x14ac:dyDescent="0.25">
      <c r="A12" s="13">
        <v>73</v>
      </c>
      <c r="B12" s="1" t="s">
        <v>11</v>
      </c>
      <c r="C12" s="1" t="s">
        <v>219</v>
      </c>
      <c r="D12" s="1" t="s">
        <v>220</v>
      </c>
      <c r="E12" s="21">
        <v>40729</v>
      </c>
      <c r="F12" s="49">
        <f t="shared" si="0"/>
        <v>2011</v>
      </c>
      <c r="G12" s="49">
        <f t="shared" si="1"/>
        <v>8</v>
      </c>
      <c r="H12" s="1" t="s">
        <v>54</v>
      </c>
      <c r="I12" s="2">
        <v>31570</v>
      </c>
      <c r="J12" s="1" t="s">
        <v>145</v>
      </c>
      <c r="K12" s="10">
        <v>10</v>
      </c>
      <c r="L12" s="14">
        <f t="shared" si="2"/>
        <v>500</v>
      </c>
      <c r="N12" s="58"/>
    </row>
    <row r="13" spans="1:19" x14ac:dyDescent="0.25">
      <c r="A13" s="1">
        <v>150</v>
      </c>
      <c r="B13" s="1" t="s">
        <v>16</v>
      </c>
      <c r="C13" s="1" t="s">
        <v>372</v>
      </c>
      <c r="D13" s="1" t="s">
        <v>373</v>
      </c>
      <c r="E13" s="21">
        <v>40809</v>
      </c>
      <c r="F13" s="49">
        <f t="shared" si="0"/>
        <v>2011</v>
      </c>
      <c r="G13" s="49">
        <f t="shared" si="1"/>
        <v>8</v>
      </c>
      <c r="H13" s="1" t="s">
        <v>370</v>
      </c>
      <c r="I13" s="2">
        <v>31560</v>
      </c>
      <c r="J13" s="13" t="s">
        <v>371</v>
      </c>
      <c r="K13" s="10">
        <v>1</v>
      </c>
      <c r="L13" s="14">
        <f t="shared" si="2"/>
        <v>50</v>
      </c>
      <c r="N13" s="58"/>
    </row>
    <row r="14" spans="1:19" x14ac:dyDescent="0.25">
      <c r="A14" s="13">
        <v>86</v>
      </c>
      <c r="B14" s="1" t="s">
        <v>16</v>
      </c>
      <c r="C14" s="1" t="s">
        <v>239</v>
      </c>
      <c r="D14" s="1" t="s">
        <v>90</v>
      </c>
      <c r="E14" s="21">
        <v>39918</v>
      </c>
      <c r="F14" s="49">
        <f t="shared" si="0"/>
        <v>2009</v>
      </c>
      <c r="G14" s="49">
        <f t="shared" si="1"/>
        <v>10</v>
      </c>
      <c r="H14" s="1" t="s">
        <v>126</v>
      </c>
      <c r="I14" s="2">
        <v>31320</v>
      </c>
      <c r="J14" s="1" t="s">
        <v>146</v>
      </c>
      <c r="K14" s="10">
        <v>1</v>
      </c>
      <c r="L14" s="14">
        <f t="shared" si="2"/>
        <v>50</v>
      </c>
      <c r="N14" s="58"/>
    </row>
    <row r="15" spans="1:19" x14ac:dyDescent="0.25">
      <c r="A15" s="1">
        <v>102</v>
      </c>
      <c r="B15" s="1" t="s">
        <v>16</v>
      </c>
      <c r="C15" s="1" t="s">
        <v>272</v>
      </c>
      <c r="D15" s="1" t="s">
        <v>273</v>
      </c>
      <c r="E15" s="21">
        <v>39977</v>
      </c>
      <c r="F15" s="49">
        <f t="shared" si="0"/>
        <v>2009</v>
      </c>
      <c r="G15" s="49">
        <f t="shared" si="1"/>
        <v>10</v>
      </c>
      <c r="H15" s="1" t="s">
        <v>274</v>
      </c>
      <c r="I15" s="2">
        <v>31450</v>
      </c>
      <c r="J15" s="1" t="s">
        <v>271</v>
      </c>
      <c r="K15" s="10">
        <v>1</v>
      </c>
      <c r="L15" s="14">
        <f t="shared" si="2"/>
        <v>50</v>
      </c>
      <c r="N15" s="58"/>
    </row>
    <row r="16" spans="1:19" x14ac:dyDescent="0.25">
      <c r="A16" s="1">
        <v>118</v>
      </c>
      <c r="B16" s="1" t="s">
        <v>16</v>
      </c>
      <c r="C16" s="1" t="s">
        <v>164</v>
      </c>
      <c r="D16" s="1" t="s">
        <v>304</v>
      </c>
      <c r="E16" s="21">
        <v>40059</v>
      </c>
      <c r="F16" s="49">
        <f t="shared" si="0"/>
        <v>2009</v>
      </c>
      <c r="G16" s="49">
        <f t="shared" si="1"/>
        <v>10</v>
      </c>
      <c r="H16" s="1" t="s">
        <v>126</v>
      </c>
      <c r="I16" s="2">
        <v>31670</v>
      </c>
      <c r="J16" s="1" t="s">
        <v>23</v>
      </c>
      <c r="K16" s="10">
        <v>2</v>
      </c>
      <c r="L16" s="14">
        <f t="shared" si="2"/>
        <v>100</v>
      </c>
      <c r="N16" s="58"/>
    </row>
    <row r="17" spans="1:14" x14ac:dyDescent="0.25">
      <c r="A17" s="1">
        <v>120</v>
      </c>
      <c r="B17" s="1" t="s">
        <v>16</v>
      </c>
      <c r="C17" s="1" t="s">
        <v>164</v>
      </c>
      <c r="D17" s="1" t="s">
        <v>306</v>
      </c>
      <c r="E17" s="21">
        <v>40059</v>
      </c>
      <c r="F17" s="49">
        <f t="shared" si="0"/>
        <v>2009</v>
      </c>
      <c r="G17" s="49">
        <f t="shared" si="1"/>
        <v>10</v>
      </c>
      <c r="H17" s="1" t="s">
        <v>126</v>
      </c>
      <c r="I17" s="2">
        <v>31670</v>
      </c>
      <c r="J17" s="1" t="s">
        <v>23</v>
      </c>
      <c r="K17" s="10">
        <v>2</v>
      </c>
      <c r="L17" s="14">
        <f t="shared" si="2"/>
        <v>100</v>
      </c>
      <c r="N17" s="58"/>
    </row>
    <row r="18" spans="1:14" x14ac:dyDescent="0.25">
      <c r="A18" s="1">
        <v>176</v>
      </c>
      <c r="B18" s="1" t="s">
        <v>11</v>
      </c>
      <c r="C18" s="1" t="s">
        <v>436</v>
      </c>
      <c r="D18" s="1" t="s">
        <v>439</v>
      </c>
      <c r="E18" s="21">
        <v>39949</v>
      </c>
      <c r="F18" s="49">
        <f t="shared" si="0"/>
        <v>2009</v>
      </c>
      <c r="G18" s="49">
        <f t="shared" si="1"/>
        <v>10</v>
      </c>
      <c r="H18" s="1" t="s">
        <v>438</v>
      </c>
      <c r="I18" s="1">
        <v>31670</v>
      </c>
      <c r="J18" s="2" t="s">
        <v>435</v>
      </c>
      <c r="K18" s="1">
        <v>1</v>
      </c>
      <c r="L18" s="14">
        <f t="shared" si="2"/>
        <v>50</v>
      </c>
      <c r="N18" s="58"/>
    </row>
    <row r="19" spans="1:14" x14ac:dyDescent="0.25">
      <c r="A19" s="1">
        <v>151</v>
      </c>
      <c r="B19" s="1" t="s">
        <v>11</v>
      </c>
      <c r="C19" s="1" t="s">
        <v>372</v>
      </c>
      <c r="D19" s="1" t="s">
        <v>374</v>
      </c>
      <c r="E19" s="21">
        <v>39607</v>
      </c>
      <c r="F19" s="49">
        <f t="shared" si="0"/>
        <v>2008</v>
      </c>
      <c r="G19" s="49">
        <f t="shared" si="1"/>
        <v>11</v>
      </c>
      <c r="H19" s="1" t="s">
        <v>370</v>
      </c>
      <c r="I19" s="2">
        <v>31560</v>
      </c>
      <c r="J19" s="13" t="s">
        <v>371</v>
      </c>
      <c r="K19" s="10">
        <v>1</v>
      </c>
      <c r="L19" s="14">
        <f t="shared" si="2"/>
        <v>50</v>
      </c>
      <c r="N19" s="58"/>
    </row>
    <row r="20" spans="1:14" x14ac:dyDescent="0.25">
      <c r="A20" s="13">
        <v>85</v>
      </c>
      <c r="B20" s="1" t="s">
        <v>11</v>
      </c>
      <c r="C20" s="1" t="s">
        <v>239</v>
      </c>
      <c r="D20" s="1" t="s">
        <v>244</v>
      </c>
      <c r="E20" s="21">
        <v>39307</v>
      </c>
      <c r="F20" s="49">
        <f t="shared" si="0"/>
        <v>2007</v>
      </c>
      <c r="G20" s="49">
        <f t="shared" si="1"/>
        <v>12</v>
      </c>
      <c r="H20" s="1" t="s">
        <v>126</v>
      </c>
      <c r="I20" s="2">
        <v>31320</v>
      </c>
      <c r="J20" s="1" t="s">
        <v>146</v>
      </c>
      <c r="K20" s="10">
        <v>1</v>
      </c>
      <c r="L20" s="14">
        <f t="shared" si="2"/>
        <v>50</v>
      </c>
      <c r="N20" s="58"/>
    </row>
    <row r="21" spans="1:14" x14ac:dyDescent="0.25">
      <c r="A21" s="1">
        <v>99</v>
      </c>
      <c r="B21" s="1" t="s">
        <v>11</v>
      </c>
      <c r="C21" s="1" t="s">
        <v>127</v>
      </c>
      <c r="D21" s="1" t="s">
        <v>268</v>
      </c>
      <c r="E21" s="21">
        <v>39312</v>
      </c>
      <c r="F21" s="49">
        <f t="shared" si="0"/>
        <v>2007</v>
      </c>
      <c r="G21" s="49">
        <f t="shared" si="1"/>
        <v>12</v>
      </c>
      <c r="H21" s="1" t="s">
        <v>126</v>
      </c>
      <c r="I21" s="2">
        <v>31320</v>
      </c>
      <c r="J21" s="1" t="s">
        <v>262</v>
      </c>
      <c r="K21" s="10">
        <v>1</v>
      </c>
      <c r="L21" s="14">
        <f t="shared" si="2"/>
        <v>50</v>
      </c>
      <c r="N21" s="58"/>
    </row>
    <row r="22" spans="1:14" ht="18.75" customHeight="1" x14ac:dyDescent="0.25">
      <c r="A22" s="1">
        <v>111</v>
      </c>
      <c r="B22" s="1" t="s">
        <v>11</v>
      </c>
      <c r="C22" s="1" t="s">
        <v>284</v>
      </c>
      <c r="D22" s="1" t="s">
        <v>238</v>
      </c>
      <c r="E22" s="21">
        <v>39157</v>
      </c>
      <c r="F22" s="49">
        <f t="shared" si="0"/>
        <v>2007</v>
      </c>
      <c r="G22" s="49">
        <f t="shared" si="1"/>
        <v>12</v>
      </c>
      <c r="H22" s="1" t="s">
        <v>287</v>
      </c>
      <c r="I22" s="2">
        <v>37550</v>
      </c>
      <c r="J22" s="1" t="s">
        <v>285</v>
      </c>
      <c r="K22" s="10">
        <v>1</v>
      </c>
      <c r="L22" s="14">
        <f t="shared" si="2"/>
        <v>50</v>
      </c>
      <c r="N22" s="58"/>
    </row>
    <row r="23" spans="1:14" x14ac:dyDescent="0.25">
      <c r="A23" s="1">
        <v>175</v>
      </c>
      <c r="B23" s="1" t="s">
        <v>11</v>
      </c>
      <c r="C23" s="1" t="s">
        <v>436</v>
      </c>
      <c r="D23" s="1" t="s">
        <v>437</v>
      </c>
      <c r="E23" s="21">
        <v>38685</v>
      </c>
      <c r="F23" s="49">
        <f t="shared" si="0"/>
        <v>2005</v>
      </c>
      <c r="G23" s="49">
        <f t="shared" si="1"/>
        <v>14</v>
      </c>
      <c r="H23" s="1" t="s">
        <v>438</v>
      </c>
      <c r="I23" s="1">
        <v>31670</v>
      </c>
      <c r="J23" s="2" t="s">
        <v>435</v>
      </c>
      <c r="K23" s="1">
        <v>1</v>
      </c>
      <c r="L23" s="14">
        <f t="shared" si="2"/>
        <v>50</v>
      </c>
      <c r="N23" s="58"/>
    </row>
    <row r="24" spans="1:14" x14ac:dyDescent="0.25">
      <c r="A24" s="13">
        <v>84</v>
      </c>
      <c r="B24" s="1" t="s">
        <v>11</v>
      </c>
      <c r="C24" s="1" t="s">
        <v>239</v>
      </c>
      <c r="D24" s="1" t="s">
        <v>243</v>
      </c>
      <c r="E24" s="21">
        <v>38050</v>
      </c>
      <c r="F24" s="49">
        <f t="shared" si="0"/>
        <v>2004</v>
      </c>
      <c r="G24" s="49">
        <f t="shared" si="1"/>
        <v>15</v>
      </c>
      <c r="H24" s="1" t="s">
        <v>126</v>
      </c>
      <c r="I24" s="2">
        <v>31320</v>
      </c>
      <c r="J24" s="1" t="s">
        <v>146</v>
      </c>
      <c r="K24" s="10">
        <v>1</v>
      </c>
      <c r="L24" s="14">
        <f t="shared" si="2"/>
        <v>50</v>
      </c>
      <c r="N24" s="58"/>
    </row>
    <row r="25" spans="1:14" s="20" customFormat="1" x14ac:dyDescent="0.25">
      <c r="A25" s="1">
        <v>97</v>
      </c>
      <c r="B25" s="1" t="s">
        <v>11</v>
      </c>
      <c r="C25" s="1" t="s">
        <v>127</v>
      </c>
      <c r="D25" s="1" t="s">
        <v>266</v>
      </c>
      <c r="E25" s="21">
        <v>38230</v>
      </c>
      <c r="F25" s="49">
        <f t="shared" si="0"/>
        <v>2004</v>
      </c>
      <c r="G25" s="49">
        <f t="shared" si="1"/>
        <v>15</v>
      </c>
      <c r="H25" s="1" t="s">
        <v>126</v>
      </c>
      <c r="I25" s="2">
        <v>31320</v>
      </c>
      <c r="J25" s="1" t="s">
        <v>262</v>
      </c>
      <c r="K25" s="10">
        <v>1</v>
      </c>
      <c r="L25" s="14">
        <f t="shared" si="2"/>
        <v>50</v>
      </c>
      <c r="N25" s="58"/>
    </row>
    <row r="26" spans="1:14" x14ac:dyDescent="0.25">
      <c r="A26" s="1">
        <v>109</v>
      </c>
      <c r="B26" s="1" t="s">
        <v>16</v>
      </c>
      <c r="C26" s="1" t="s">
        <v>284</v>
      </c>
      <c r="D26" s="1" t="s">
        <v>288</v>
      </c>
      <c r="E26" s="21">
        <v>38195</v>
      </c>
      <c r="F26" s="49">
        <f t="shared" si="0"/>
        <v>2004</v>
      </c>
      <c r="G26" s="49">
        <f t="shared" si="1"/>
        <v>15</v>
      </c>
      <c r="H26" s="1" t="s">
        <v>289</v>
      </c>
      <c r="I26" s="2">
        <v>37550</v>
      </c>
      <c r="J26" s="1" t="s">
        <v>285</v>
      </c>
      <c r="K26" s="10">
        <v>1</v>
      </c>
      <c r="L26" s="14">
        <f t="shared" si="2"/>
        <v>50</v>
      </c>
      <c r="N26" s="58"/>
    </row>
    <row r="27" spans="1:14" ht="18" customHeight="1" x14ac:dyDescent="0.25">
      <c r="A27" s="13">
        <v>74</v>
      </c>
      <c r="B27" s="1" t="s">
        <v>11</v>
      </c>
      <c r="C27" s="1" t="s">
        <v>221</v>
      </c>
      <c r="D27" s="26" t="s">
        <v>222</v>
      </c>
      <c r="E27" s="21">
        <v>37983</v>
      </c>
      <c r="F27" s="49">
        <f t="shared" si="0"/>
        <v>2003</v>
      </c>
      <c r="G27" s="49">
        <f t="shared" si="1"/>
        <v>16</v>
      </c>
      <c r="H27" s="1" t="s">
        <v>54</v>
      </c>
      <c r="I27" s="2">
        <v>31570</v>
      </c>
      <c r="J27" s="1" t="s">
        <v>145</v>
      </c>
      <c r="K27" s="10">
        <v>10</v>
      </c>
      <c r="L27" s="14">
        <f t="shared" si="2"/>
        <v>500</v>
      </c>
      <c r="N27" s="58"/>
    </row>
    <row r="28" spans="1:14" x14ac:dyDescent="0.25">
      <c r="A28" s="1">
        <v>189</v>
      </c>
      <c r="B28" s="1" t="s">
        <v>11</v>
      </c>
      <c r="C28" s="1" t="s">
        <v>460</v>
      </c>
      <c r="D28" s="1" t="s">
        <v>464</v>
      </c>
      <c r="E28" s="21">
        <v>37870</v>
      </c>
      <c r="F28" s="49">
        <f t="shared" si="0"/>
        <v>2003</v>
      </c>
      <c r="G28" s="49">
        <f t="shared" si="1"/>
        <v>16</v>
      </c>
      <c r="H28" s="1" t="s">
        <v>370</v>
      </c>
      <c r="I28" s="1">
        <v>31400</v>
      </c>
      <c r="J28" s="2" t="s">
        <v>370</v>
      </c>
      <c r="K28" s="1">
        <v>5</v>
      </c>
      <c r="L28" s="3">
        <v>250</v>
      </c>
      <c r="N28" s="58"/>
    </row>
    <row r="29" spans="1:14" x14ac:dyDescent="0.25">
      <c r="A29" s="1">
        <v>22</v>
      </c>
      <c r="B29" s="1" t="s">
        <v>11</v>
      </c>
      <c r="C29" s="1" t="s">
        <v>72</v>
      </c>
      <c r="D29" s="1" t="s">
        <v>77</v>
      </c>
      <c r="E29" s="21">
        <v>37414</v>
      </c>
      <c r="F29" s="49">
        <f t="shared" si="0"/>
        <v>2002</v>
      </c>
      <c r="G29" s="49">
        <f t="shared" si="1"/>
        <v>17</v>
      </c>
      <c r="H29" s="1" t="s">
        <v>54</v>
      </c>
      <c r="I29" s="12">
        <v>31320</v>
      </c>
      <c r="J29" s="1" t="s">
        <v>33</v>
      </c>
      <c r="K29" s="10">
        <v>10</v>
      </c>
      <c r="L29" s="14">
        <f>K29*50</f>
        <v>500</v>
      </c>
      <c r="N29" s="58"/>
    </row>
    <row r="30" spans="1:14" x14ac:dyDescent="0.25">
      <c r="A30" s="1">
        <v>98</v>
      </c>
      <c r="B30" s="1" t="s">
        <v>11</v>
      </c>
      <c r="C30" s="1" t="s">
        <v>127</v>
      </c>
      <c r="D30" s="1" t="s">
        <v>207</v>
      </c>
      <c r="E30" s="21">
        <v>37251</v>
      </c>
      <c r="F30" s="49">
        <f t="shared" si="0"/>
        <v>2001</v>
      </c>
      <c r="G30" s="49">
        <f t="shared" si="1"/>
        <v>18</v>
      </c>
      <c r="H30" s="1" t="s">
        <v>267</v>
      </c>
      <c r="I30" s="2">
        <v>31320</v>
      </c>
      <c r="J30" s="1" t="s">
        <v>262</v>
      </c>
      <c r="K30" s="10">
        <v>1</v>
      </c>
      <c r="L30" s="14">
        <f>K30*50</f>
        <v>50</v>
      </c>
      <c r="N30" s="58"/>
    </row>
    <row r="31" spans="1:14" x14ac:dyDescent="0.25">
      <c r="A31" s="1">
        <v>188</v>
      </c>
      <c r="B31" s="1" t="s">
        <v>16</v>
      </c>
      <c r="C31" s="1" t="s">
        <v>460</v>
      </c>
      <c r="D31" s="1" t="s">
        <v>462</v>
      </c>
      <c r="E31" s="21">
        <v>36991</v>
      </c>
      <c r="F31" s="49">
        <f t="shared" si="0"/>
        <v>2001</v>
      </c>
      <c r="G31" s="49">
        <f t="shared" si="1"/>
        <v>18</v>
      </c>
      <c r="H31" s="1" t="s">
        <v>463</v>
      </c>
      <c r="I31" s="2">
        <v>31400</v>
      </c>
      <c r="J31" s="1" t="s">
        <v>370</v>
      </c>
      <c r="K31" s="1">
        <v>5</v>
      </c>
      <c r="L31" s="3">
        <v>250</v>
      </c>
      <c r="N31" s="58"/>
    </row>
    <row r="32" spans="1:14" x14ac:dyDescent="0.25">
      <c r="A32" s="1">
        <v>23</v>
      </c>
      <c r="B32" s="1" t="s">
        <v>16</v>
      </c>
      <c r="C32" s="1" t="s">
        <v>72</v>
      </c>
      <c r="D32" s="1" t="s">
        <v>78</v>
      </c>
      <c r="E32" s="21">
        <v>35480</v>
      </c>
      <c r="F32" s="49">
        <f t="shared" si="0"/>
        <v>1997</v>
      </c>
      <c r="G32" s="49">
        <f t="shared" si="1"/>
        <v>22</v>
      </c>
      <c r="H32" s="1" t="s">
        <v>54</v>
      </c>
      <c r="I32" s="12">
        <v>31320</v>
      </c>
      <c r="J32" s="1" t="s">
        <v>33</v>
      </c>
      <c r="K32" s="10">
        <v>10</v>
      </c>
      <c r="L32" s="14">
        <f>K32*50</f>
        <v>500</v>
      </c>
      <c r="N32" s="58"/>
    </row>
    <row r="33" spans="1:14" x14ac:dyDescent="0.25">
      <c r="A33" s="1">
        <v>105</v>
      </c>
      <c r="B33" s="1" t="s">
        <v>11</v>
      </c>
      <c r="C33" s="1" t="s">
        <v>278</v>
      </c>
      <c r="D33" s="1" t="s">
        <v>279</v>
      </c>
      <c r="E33" s="21">
        <v>35589</v>
      </c>
      <c r="F33" s="49">
        <f t="shared" si="0"/>
        <v>1997</v>
      </c>
      <c r="G33" s="49">
        <f t="shared" si="1"/>
        <v>22</v>
      </c>
      <c r="H33" s="1" t="s">
        <v>126</v>
      </c>
      <c r="I33" s="2">
        <v>31450</v>
      </c>
      <c r="J33" s="1" t="s">
        <v>280</v>
      </c>
      <c r="K33" s="10">
        <v>2</v>
      </c>
      <c r="L33" s="14">
        <f>K33*50</f>
        <v>100</v>
      </c>
      <c r="N33" s="58"/>
    </row>
    <row r="34" spans="1:14" x14ac:dyDescent="0.25">
      <c r="A34" s="13">
        <v>87</v>
      </c>
      <c r="B34" s="1" t="s">
        <v>11</v>
      </c>
      <c r="C34" s="1" t="s">
        <v>245</v>
      </c>
      <c r="D34" s="1" t="s">
        <v>229</v>
      </c>
      <c r="E34" s="21">
        <v>34682</v>
      </c>
      <c r="F34" s="49">
        <f t="shared" si="0"/>
        <v>1994</v>
      </c>
      <c r="G34" s="49">
        <f t="shared" si="1"/>
        <v>25</v>
      </c>
      <c r="H34" s="1" t="s">
        <v>146</v>
      </c>
      <c r="I34" s="2">
        <v>31320</v>
      </c>
      <c r="J34" s="1" t="s">
        <v>146</v>
      </c>
      <c r="K34" s="10">
        <v>6</v>
      </c>
      <c r="L34" s="14">
        <f>K34*50</f>
        <v>300</v>
      </c>
      <c r="N34" s="58"/>
    </row>
    <row r="35" spans="1:14" x14ac:dyDescent="0.25">
      <c r="A35" s="1">
        <v>100</v>
      </c>
      <c r="B35" s="1" t="s">
        <v>16</v>
      </c>
      <c r="C35" s="1" t="s">
        <v>245</v>
      </c>
      <c r="D35" s="1" t="s">
        <v>177</v>
      </c>
      <c r="E35" s="21">
        <v>33733</v>
      </c>
      <c r="F35" s="49">
        <f t="shared" si="0"/>
        <v>1992</v>
      </c>
      <c r="G35" s="49">
        <f t="shared" si="1"/>
        <v>27</v>
      </c>
      <c r="H35" s="1" t="s">
        <v>146</v>
      </c>
      <c r="I35" s="2">
        <v>75015</v>
      </c>
      <c r="J35" s="1" t="s">
        <v>202</v>
      </c>
      <c r="K35" s="10">
        <v>4</v>
      </c>
      <c r="L35" s="14">
        <v>200</v>
      </c>
      <c r="N35" s="58"/>
    </row>
    <row r="36" spans="1:14" ht="15" customHeight="1" x14ac:dyDescent="0.25">
      <c r="A36" s="1">
        <v>35</v>
      </c>
      <c r="B36" s="1" t="s">
        <v>111</v>
      </c>
      <c r="C36" s="24" t="s">
        <v>112</v>
      </c>
      <c r="D36" s="24" t="s">
        <v>113</v>
      </c>
      <c r="E36" s="23">
        <v>21361</v>
      </c>
      <c r="F36" s="23"/>
      <c r="G36" s="23"/>
      <c r="H36" s="24" t="s">
        <v>114</v>
      </c>
      <c r="I36" s="25">
        <v>40400</v>
      </c>
      <c r="J36" s="24" t="s">
        <v>115</v>
      </c>
      <c r="K36" s="10">
        <v>20</v>
      </c>
      <c r="L36" s="14">
        <f>K36*50</f>
        <v>1000</v>
      </c>
    </row>
    <row r="37" spans="1:14" x14ac:dyDescent="0.25">
      <c r="A37" s="1">
        <v>112</v>
      </c>
      <c r="B37" s="1" t="s">
        <v>16</v>
      </c>
      <c r="C37" s="1" t="s">
        <v>292</v>
      </c>
      <c r="D37" s="1" t="s">
        <v>222</v>
      </c>
      <c r="E37" s="21">
        <v>33791</v>
      </c>
      <c r="F37" s="49">
        <f t="shared" ref="F37:F58" si="3">YEAR(E37)</f>
        <v>1992</v>
      </c>
      <c r="G37" s="49">
        <f t="shared" ref="G37:G58" si="4">2019-F37</f>
        <v>27</v>
      </c>
      <c r="H37" s="1" t="s">
        <v>126</v>
      </c>
      <c r="I37" s="2">
        <v>31000</v>
      </c>
      <c r="J37" s="1" t="s">
        <v>126</v>
      </c>
      <c r="K37" s="10">
        <v>2</v>
      </c>
      <c r="L37" s="14">
        <f>K37*50</f>
        <v>100</v>
      </c>
      <c r="N37" s="58"/>
    </row>
    <row r="38" spans="1:14" x14ac:dyDescent="0.25">
      <c r="A38" s="1">
        <v>170</v>
      </c>
      <c r="B38" s="1" t="s">
        <v>16</v>
      </c>
      <c r="C38" s="1" t="s">
        <v>414</v>
      </c>
      <c r="D38" s="1" t="s">
        <v>423</v>
      </c>
      <c r="E38" s="21">
        <v>33912</v>
      </c>
      <c r="F38" s="49">
        <f t="shared" si="3"/>
        <v>1992</v>
      </c>
      <c r="G38" s="49">
        <f t="shared" si="4"/>
        <v>27</v>
      </c>
      <c r="H38" s="1" t="s">
        <v>126</v>
      </c>
      <c r="I38" s="2">
        <v>31000</v>
      </c>
      <c r="J38" s="1" t="s">
        <v>126</v>
      </c>
      <c r="K38" s="10">
        <v>40</v>
      </c>
      <c r="L38" s="14">
        <f>K38*50</f>
        <v>2000</v>
      </c>
      <c r="N38" s="58"/>
    </row>
    <row r="39" spans="1:14" x14ac:dyDescent="0.25">
      <c r="A39" s="1">
        <v>38</v>
      </c>
      <c r="B39" s="1" t="s">
        <v>16</v>
      </c>
      <c r="C39" s="1" t="s">
        <v>123</v>
      </c>
      <c r="D39" s="1" t="s">
        <v>124</v>
      </c>
      <c r="E39" s="21">
        <v>33424</v>
      </c>
      <c r="F39" s="49">
        <f t="shared" si="3"/>
        <v>1991</v>
      </c>
      <c r="G39" s="49">
        <f t="shared" si="4"/>
        <v>28</v>
      </c>
      <c r="H39" s="1" t="s">
        <v>125</v>
      </c>
      <c r="I39" s="2">
        <v>31300</v>
      </c>
      <c r="J39" s="1" t="s">
        <v>126</v>
      </c>
      <c r="K39" s="10">
        <v>10</v>
      </c>
      <c r="L39" s="14">
        <f>K39*50</f>
        <v>500</v>
      </c>
      <c r="N39" s="58"/>
    </row>
    <row r="40" spans="1:14" x14ac:dyDescent="0.25">
      <c r="A40" s="1">
        <v>172</v>
      </c>
      <c r="B40" s="1" t="s">
        <v>16</v>
      </c>
      <c r="C40" s="1" t="s">
        <v>426</v>
      </c>
      <c r="D40" s="1" t="s">
        <v>427</v>
      </c>
      <c r="E40" s="21">
        <v>33282</v>
      </c>
      <c r="F40" s="49">
        <f t="shared" si="3"/>
        <v>1991</v>
      </c>
      <c r="G40" s="49">
        <f t="shared" si="4"/>
        <v>28</v>
      </c>
      <c r="H40" s="1" t="s">
        <v>428</v>
      </c>
      <c r="I40" s="1">
        <v>31670</v>
      </c>
      <c r="J40" s="1" t="s">
        <v>23</v>
      </c>
      <c r="K40" s="10">
        <v>1</v>
      </c>
      <c r="L40" s="14">
        <v>50</v>
      </c>
      <c r="N40" s="58"/>
    </row>
    <row r="41" spans="1:14" x14ac:dyDescent="0.25">
      <c r="A41" s="1">
        <v>166</v>
      </c>
      <c r="B41" s="1" t="s">
        <v>11</v>
      </c>
      <c r="C41" s="1" t="s">
        <v>411</v>
      </c>
      <c r="D41" s="1" t="s">
        <v>412</v>
      </c>
      <c r="E41" s="21">
        <v>32433</v>
      </c>
      <c r="F41" s="49">
        <f t="shared" si="3"/>
        <v>1988</v>
      </c>
      <c r="G41" s="49">
        <f t="shared" si="4"/>
        <v>31</v>
      </c>
      <c r="H41" s="21" t="s">
        <v>413</v>
      </c>
      <c r="I41" s="2">
        <v>31400</v>
      </c>
      <c r="J41" s="1" t="s">
        <v>370</v>
      </c>
      <c r="K41" s="10">
        <v>1</v>
      </c>
      <c r="L41" s="14">
        <f>K41*50</f>
        <v>50</v>
      </c>
      <c r="N41" s="58"/>
    </row>
    <row r="42" spans="1:14" x14ac:dyDescent="0.25">
      <c r="A42" s="1">
        <v>184</v>
      </c>
      <c r="B42" s="1" t="s">
        <v>11</v>
      </c>
      <c r="C42" s="1" t="s">
        <v>452</v>
      </c>
      <c r="D42" s="1" t="s">
        <v>453</v>
      </c>
      <c r="E42" s="21">
        <v>31952</v>
      </c>
      <c r="F42" s="49">
        <f t="shared" si="3"/>
        <v>1987</v>
      </c>
      <c r="G42" s="49">
        <f t="shared" si="4"/>
        <v>32</v>
      </c>
      <c r="H42" s="1" t="s">
        <v>454</v>
      </c>
      <c r="I42" s="2">
        <v>31320</v>
      </c>
      <c r="J42" s="1" t="s">
        <v>33</v>
      </c>
      <c r="K42" s="10">
        <v>1</v>
      </c>
      <c r="L42" s="14">
        <v>50</v>
      </c>
      <c r="N42" s="58"/>
    </row>
    <row r="43" spans="1:14" x14ac:dyDescent="0.25">
      <c r="A43" s="1">
        <v>127</v>
      </c>
      <c r="B43" s="1" t="s">
        <v>11</v>
      </c>
      <c r="C43" s="1" t="s">
        <v>321</v>
      </c>
      <c r="D43" s="1" t="s">
        <v>229</v>
      </c>
      <c r="E43" s="21">
        <v>31567</v>
      </c>
      <c r="F43" s="49">
        <f t="shared" si="3"/>
        <v>1986</v>
      </c>
      <c r="G43" s="49">
        <f t="shared" si="4"/>
        <v>33</v>
      </c>
      <c r="H43" s="1" t="s">
        <v>322</v>
      </c>
      <c r="I43" s="2">
        <v>31100</v>
      </c>
      <c r="J43" s="1" t="s">
        <v>126</v>
      </c>
      <c r="K43" s="10">
        <v>10</v>
      </c>
      <c r="L43" s="14">
        <f>K43*50</f>
        <v>500</v>
      </c>
      <c r="N43" s="58"/>
    </row>
    <row r="44" spans="1:14" x14ac:dyDescent="0.25">
      <c r="A44" s="1">
        <v>143</v>
      </c>
      <c r="B44" s="1" t="s">
        <v>11</v>
      </c>
      <c r="C44" s="1" t="s">
        <v>355</v>
      </c>
      <c r="D44" s="1" t="s">
        <v>356</v>
      </c>
      <c r="E44" s="21">
        <v>31707</v>
      </c>
      <c r="F44" s="49">
        <f t="shared" si="3"/>
        <v>1986</v>
      </c>
      <c r="G44" s="49">
        <f t="shared" si="4"/>
        <v>33</v>
      </c>
      <c r="H44" s="1" t="s">
        <v>126</v>
      </c>
      <c r="I44" s="2">
        <v>31120</v>
      </c>
      <c r="J44" s="1" t="s">
        <v>126</v>
      </c>
      <c r="K44" s="10">
        <v>2</v>
      </c>
      <c r="L44" s="14">
        <f>K44*50</f>
        <v>100</v>
      </c>
      <c r="N44" s="58"/>
    </row>
    <row r="45" spans="1:14" x14ac:dyDescent="0.25">
      <c r="A45" s="1">
        <v>160</v>
      </c>
      <c r="B45" s="1" t="s">
        <v>16</v>
      </c>
      <c r="C45" s="1" t="s">
        <v>167</v>
      </c>
      <c r="D45" s="1" t="s">
        <v>398</v>
      </c>
      <c r="E45" s="21">
        <v>31498</v>
      </c>
      <c r="F45" s="49">
        <f t="shared" si="3"/>
        <v>1986</v>
      </c>
      <c r="G45" s="49">
        <f t="shared" si="4"/>
        <v>33</v>
      </c>
      <c r="H45" s="1" t="s">
        <v>126</v>
      </c>
      <c r="I45" s="2">
        <v>31870</v>
      </c>
      <c r="J45" s="1" t="s">
        <v>399</v>
      </c>
      <c r="K45" s="10">
        <v>10</v>
      </c>
      <c r="L45" s="14">
        <f>K45*50</f>
        <v>500</v>
      </c>
      <c r="N45" s="58"/>
    </row>
    <row r="46" spans="1:14" x14ac:dyDescent="0.25">
      <c r="A46" s="1">
        <v>173</v>
      </c>
      <c r="B46" s="1" t="s">
        <v>11</v>
      </c>
      <c r="C46" s="1" t="s">
        <v>429</v>
      </c>
      <c r="D46" s="1" t="s">
        <v>430</v>
      </c>
      <c r="E46" s="21">
        <v>31623</v>
      </c>
      <c r="F46" s="49">
        <f t="shared" si="3"/>
        <v>1986</v>
      </c>
      <c r="G46" s="49">
        <f t="shared" si="4"/>
        <v>33</v>
      </c>
      <c r="H46" s="1" t="s">
        <v>431</v>
      </c>
      <c r="I46" s="2">
        <v>11410</v>
      </c>
      <c r="J46" s="1" t="s">
        <v>432</v>
      </c>
      <c r="K46" s="10">
        <v>1</v>
      </c>
      <c r="L46" s="14">
        <f>K46*50</f>
        <v>50</v>
      </c>
      <c r="N46" s="58"/>
    </row>
    <row r="47" spans="1:14" x14ac:dyDescent="0.25">
      <c r="A47" s="1">
        <v>185</v>
      </c>
      <c r="B47" s="1" t="s">
        <v>11</v>
      </c>
      <c r="C47" s="1" t="s">
        <v>455</v>
      </c>
      <c r="D47" s="1" t="s">
        <v>456</v>
      </c>
      <c r="E47" s="21">
        <v>31527</v>
      </c>
      <c r="F47" s="49">
        <f t="shared" si="3"/>
        <v>1986</v>
      </c>
      <c r="G47" s="49">
        <f t="shared" si="4"/>
        <v>33</v>
      </c>
      <c r="H47" s="1" t="s">
        <v>457</v>
      </c>
      <c r="I47" s="2">
        <v>31200</v>
      </c>
      <c r="J47" s="1" t="s">
        <v>126</v>
      </c>
      <c r="K47" s="10">
        <v>10</v>
      </c>
      <c r="L47" s="14">
        <v>500</v>
      </c>
      <c r="N47" s="58"/>
    </row>
    <row r="48" spans="1:14" x14ac:dyDescent="0.25">
      <c r="A48" s="1">
        <v>36</v>
      </c>
      <c r="B48" s="1" t="s">
        <v>11</v>
      </c>
      <c r="C48" s="1" t="s">
        <v>117</v>
      </c>
      <c r="D48" s="1" t="s">
        <v>118</v>
      </c>
      <c r="E48" s="21">
        <v>31232</v>
      </c>
      <c r="F48" s="49">
        <f t="shared" si="3"/>
        <v>1985</v>
      </c>
      <c r="G48" s="49">
        <f t="shared" si="4"/>
        <v>34</v>
      </c>
      <c r="H48" s="1" t="s">
        <v>119</v>
      </c>
      <c r="I48" s="2">
        <v>31320</v>
      </c>
      <c r="J48" s="1" t="s">
        <v>33</v>
      </c>
      <c r="K48" s="10">
        <v>2</v>
      </c>
      <c r="L48" s="14">
        <f>K48*50</f>
        <v>100</v>
      </c>
      <c r="N48" s="58"/>
    </row>
    <row r="49" spans="1:14" x14ac:dyDescent="0.25">
      <c r="A49" s="13">
        <v>64</v>
      </c>
      <c r="B49" s="1" t="s">
        <v>16</v>
      </c>
      <c r="C49" s="1" t="s">
        <v>195</v>
      </c>
      <c r="D49" s="1" t="s">
        <v>196</v>
      </c>
      <c r="E49" s="21">
        <v>31220</v>
      </c>
      <c r="F49" s="49">
        <f t="shared" si="3"/>
        <v>1985</v>
      </c>
      <c r="G49" s="49">
        <f t="shared" si="4"/>
        <v>34</v>
      </c>
      <c r="H49" s="1" t="s">
        <v>54</v>
      </c>
      <c r="I49" s="2">
        <v>31000</v>
      </c>
      <c r="J49" s="1" t="s">
        <v>126</v>
      </c>
      <c r="K49" s="10">
        <v>2</v>
      </c>
      <c r="L49" s="14">
        <f>K49*50</f>
        <v>100</v>
      </c>
      <c r="N49" s="58"/>
    </row>
    <row r="50" spans="1:14" x14ac:dyDescent="0.25">
      <c r="A50" s="1">
        <v>94</v>
      </c>
      <c r="B50" s="1" t="s">
        <v>16</v>
      </c>
      <c r="C50" s="1" t="s">
        <v>24</v>
      </c>
      <c r="D50" s="1" t="s">
        <v>96</v>
      </c>
      <c r="E50" s="21">
        <v>31129</v>
      </c>
      <c r="F50" s="49">
        <f t="shared" si="3"/>
        <v>1985</v>
      </c>
      <c r="G50" s="49">
        <f t="shared" si="4"/>
        <v>34</v>
      </c>
      <c r="H50" s="1" t="s">
        <v>260</v>
      </c>
      <c r="I50" s="2">
        <v>98800</v>
      </c>
      <c r="J50" s="1" t="s">
        <v>259</v>
      </c>
      <c r="K50" s="10">
        <v>1</v>
      </c>
      <c r="L50" s="14">
        <f>K50*50</f>
        <v>50</v>
      </c>
      <c r="N50" s="58"/>
    </row>
    <row r="51" spans="1:14" x14ac:dyDescent="0.25">
      <c r="A51" s="1">
        <v>183</v>
      </c>
      <c r="B51" s="1" t="s">
        <v>11</v>
      </c>
      <c r="C51" s="1" t="s">
        <v>450</v>
      </c>
      <c r="D51" s="1" t="s">
        <v>390</v>
      </c>
      <c r="E51" s="21">
        <v>31029</v>
      </c>
      <c r="F51" s="49">
        <f t="shared" si="3"/>
        <v>1984</v>
      </c>
      <c r="G51" s="49">
        <f t="shared" si="4"/>
        <v>35</v>
      </c>
      <c r="H51" s="1" t="s">
        <v>370</v>
      </c>
      <c r="I51" s="2">
        <v>31450</v>
      </c>
      <c r="J51" s="1" t="s">
        <v>451</v>
      </c>
      <c r="K51" s="10">
        <v>1</v>
      </c>
      <c r="L51" s="14">
        <v>50</v>
      </c>
      <c r="N51" s="58"/>
    </row>
    <row r="52" spans="1:14" x14ac:dyDescent="0.25">
      <c r="A52" s="1">
        <v>129</v>
      </c>
      <c r="B52" s="1" t="s">
        <v>11</v>
      </c>
      <c r="C52" s="1" t="s">
        <v>167</v>
      </c>
      <c r="D52" s="1" t="s">
        <v>324</v>
      </c>
      <c r="E52" s="21">
        <v>30626</v>
      </c>
      <c r="F52" s="49">
        <f t="shared" si="3"/>
        <v>1983</v>
      </c>
      <c r="G52" s="49">
        <f t="shared" si="4"/>
        <v>36</v>
      </c>
      <c r="H52" s="1" t="s">
        <v>126</v>
      </c>
      <c r="I52" s="2">
        <v>31170</v>
      </c>
      <c r="J52" s="1" t="s">
        <v>325</v>
      </c>
      <c r="K52" s="10">
        <v>10</v>
      </c>
      <c r="L52" s="14">
        <f t="shared" ref="L52:L64" si="5">K52*50</f>
        <v>500</v>
      </c>
      <c r="N52" s="58"/>
    </row>
    <row r="53" spans="1:14" x14ac:dyDescent="0.25">
      <c r="A53" s="1">
        <v>28</v>
      </c>
      <c r="B53" s="1" t="s">
        <v>16</v>
      </c>
      <c r="C53" s="10" t="s">
        <v>12</v>
      </c>
      <c r="D53" s="10" t="s">
        <v>90</v>
      </c>
      <c r="E53" s="11">
        <v>30285</v>
      </c>
      <c r="F53" s="49">
        <f t="shared" si="3"/>
        <v>1982</v>
      </c>
      <c r="G53" s="49">
        <f t="shared" si="4"/>
        <v>37</v>
      </c>
      <c r="H53" s="10" t="s">
        <v>91</v>
      </c>
      <c r="I53" s="12">
        <v>31670</v>
      </c>
      <c r="J53" s="10" t="s">
        <v>23</v>
      </c>
      <c r="K53" s="10">
        <v>10</v>
      </c>
      <c r="L53" s="14">
        <f t="shared" si="5"/>
        <v>500</v>
      </c>
      <c r="N53" s="58"/>
    </row>
    <row r="54" spans="1:14" x14ac:dyDescent="0.25">
      <c r="A54" s="13">
        <v>57</v>
      </c>
      <c r="B54" s="1" t="s">
        <v>16</v>
      </c>
      <c r="C54" s="1" t="s">
        <v>176</v>
      </c>
      <c r="D54" s="1" t="s">
        <v>177</v>
      </c>
      <c r="E54" s="21">
        <v>30144</v>
      </c>
      <c r="F54" s="49">
        <f t="shared" si="3"/>
        <v>1982</v>
      </c>
      <c r="G54" s="49">
        <f t="shared" si="4"/>
        <v>37</v>
      </c>
      <c r="H54" s="1" t="s">
        <v>178</v>
      </c>
      <c r="I54" s="2">
        <v>31750</v>
      </c>
      <c r="J54" s="1" t="s">
        <v>81</v>
      </c>
      <c r="K54" s="10">
        <v>2</v>
      </c>
      <c r="L54" s="14">
        <f t="shared" si="5"/>
        <v>100</v>
      </c>
      <c r="N54" s="58"/>
    </row>
    <row r="55" spans="1:14" s="20" customFormat="1" x14ac:dyDescent="0.25">
      <c r="A55" s="1">
        <v>157</v>
      </c>
      <c r="B55" s="1" t="s">
        <v>11</v>
      </c>
      <c r="C55" s="1" t="s">
        <v>389</v>
      </c>
      <c r="D55" s="1" t="s">
        <v>390</v>
      </c>
      <c r="E55" s="21">
        <v>30222</v>
      </c>
      <c r="F55" s="49">
        <f t="shared" si="3"/>
        <v>1982</v>
      </c>
      <c r="G55" s="49">
        <f t="shared" si="4"/>
        <v>37</v>
      </c>
      <c r="H55" s="1" t="s">
        <v>391</v>
      </c>
      <c r="I55" s="2">
        <v>35000</v>
      </c>
      <c r="J55" s="1" t="s">
        <v>392</v>
      </c>
      <c r="K55" s="10">
        <v>4</v>
      </c>
      <c r="L55" s="14">
        <f t="shared" si="5"/>
        <v>200</v>
      </c>
      <c r="N55" s="58"/>
    </row>
    <row r="56" spans="1:14" x14ac:dyDescent="0.25">
      <c r="A56" s="1">
        <v>117</v>
      </c>
      <c r="B56" s="1" t="s">
        <v>11</v>
      </c>
      <c r="C56" s="1" t="s">
        <v>164</v>
      </c>
      <c r="D56" s="1" t="s">
        <v>240</v>
      </c>
      <c r="E56" s="21">
        <v>29691</v>
      </c>
      <c r="F56" s="49">
        <f t="shared" si="3"/>
        <v>1981</v>
      </c>
      <c r="G56" s="49">
        <f t="shared" si="4"/>
        <v>38</v>
      </c>
      <c r="H56" s="1" t="s">
        <v>166</v>
      </c>
      <c r="I56" s="2">
        <v>13420</v>
      </c>
      <c r="J56" s="1" t="s">
        <v>303</v>
      </c>
      <c r="K56" s="10">
        <v>1</v>
      </c>
      <c r="L56" s="14">
        <f t="shared" si="5"/>
        <v>50</v>
      </c>
      <c r="N56" s="58"/>
    </row>
    <row r="57" spans="1:14" x14ac:dyDescent="0.25">
      <c r="A57" s="1">
        <v>29</v>
      </c>
      <c r="B57" s="1" t="s">
        <v>11</v>
      </c>
      <c r="C57" s="1" t="s">
        <v>12</v>
      </c>
      <c r="D57" s="1" t="s">
        <v>92</v>
      </c>
      <c r="E57" s="21">
        <v>29282</v>
      </c>
      <c r="F57" s="49">
        <f t="shared" si="3"/>
        <v>1980</v>
      </c>
      <c r="G57" s="49">
        <f t="shared" si="4"/>
        <v>39</v>
      </c>
      <c r="H57" s="1" t="s">
        <v>93</v>
      </c>
      <c r="I57" s="12">
        <v>33000</v>
      </c>
      <c r="J57" s="10" t="s">
        <v>94</v>
      </c>
      <c r="K57" s="10">
        <v>10</v>
      </c>
      <c r="L57" s="14">
        <f t="shared" si="5"/>
        <v>500</v>
      </c>
      <c r="N57" s="58"/>
    </row>
    <row r="58" spans="1:14" x14ac:dyDescent="0.25">
      <c r="A58" s="1">
        <v>144</v>
      </c>
      <c r="B58" s="1" t="s">
        <v>11</v>
      </c>
      <c r="C58" s="1" t="s">
        <v>357</v>
      </c>
      <c r="D58" s="1" t="s">
        <v>358</v>
      </c>
      <c r="E58" s="21">
        <v>29495</v>
      </c>
      <c r="F58" s="49">
        <f t="shared" si="3"/>
        <v>1980</v>
      </c>
      <c r="G58" s="49">
        <f t="shared" si="4"/>
        <v>39</v>
      </c>
      <c r="H58" s="1" t="s">
        <v>359</v>
      </c>
      <c r="I58" s="2">
        <v>31000</v>
      </c>
      <c r="J58" s="1" t="s">
        <v>126</v>
      </c>
      <c r="K58" s="10">
        <v>10</v>
      </c>
      <c r="L58" s="14">
        <f t="shared" si="5"/>
        <v>500</v>
      </c>
      <c r="N58" s="58"/>
    </row>
    <row r="59" spans="1:14" x14ac:dyDescent="0.25">
      <c r="A59" s="13">
        <v>58</v>
      </c>
      <c r="B59" s="1" t="s">
        <v>179</v>
      </c>
      <c r="C59" s="1" t="s">
        <v>180</v>
      </c>
      <c r="D59" s="1" t="s">
        <v>180</v>
      </c>
      <c r="E59" s="21"/>
      <c r="F59" s="21"/>
      <c r="G59" s="21"/>
      <c r="H59" s="1"/>
      <c r="I59" s="2">
        <v>31750</v>
      </c>
      <c r="J59" s="1" t="s">
        <v>81</v>
      </c>
      <c r="K59" s="10">
        <v>4</v>
      </c>
      <c r="L59" s="14">
        <f t="shared" si="5"/>
        <v>200</v>
      </c>
    </row>
    <row r="60" spans="1:14" x14ac:dyDescent="0.25">
      <c r="A60" s="1">
        <v>101</v>
      </c>
      <c r="B60" s="1" t="s">
        <v>11</v>
      </c>
      <c r="C60" s="1" t="s">
        <v>127</v>
      </c>
      <c r="D60" s="1" t="s">
        <v>269</v>
      </c>
      <c r="E60" s="21">
        <v>28662</v>
      </c>
      <c r="F60" s="49">
        <f t="shared" ref="F60:F75" si="6">YEAR(E60)</f>
        <v>1978</v>
      </c>
      <c r="G60" s="49">
        <f t="shared" ref="G60:G75" si="7">2019-F60</f>
        <v>41</v>
      </c>
      <c r="H60" s="1" t="s">
        <v>270</v>
      </c>
      <c r="I60" s="2">
        <v>31450</v>
      </c>
      <c r="J60" s="1" t="s">
        <v>271</v>
      </c>
      <c r="K60" s="10">
        <v>1</v>
      </c>
      <c r="L60" s="14">
        <f t="shared" si="5"/>
        <v>50</v>
      </c>
      <c r="N60" s="58"/>
    </row>
    <row r="61" spans="1:14" s="20" customFormat="1" x14ac:dyDescent="0.25">
      <c r="A61" s="1">
        <v>104</v>
      </c>
      <c r="B61" s="1" t="s">
        <v>16</v>
      </c>
      <c r="C61" s="1" t="s">
        <v>272</v>
      </c>
      <c r="D61" s="1" t="s">
        <v>276</v>
      </c>
      <c r="E61" s="21">
        <v>28654</v>
      </c>
      <c r="F61" s="49">
        <f t="shared" si="6"/>
        <v>1978</v>
      </c>
      <c r="G61" s="49">
        <f t="shared" si="7"/>
        <v>41</v>
      </c>
      <c r="H61" s="1" t="s">
        <v>277</v>
      </c>
      <c r="I61" s="2">
        <v>31450</v>
      </c>
      <c r="J61" s="1" t="s">
        <v>271</v>
      </c>
      <c r="K61" s="10">
        <v>1</v>
      </c>
      <c r="L61" s="14">
        <f t="shared" si="5"/>
        <v>50</v>
      </c>
      <c r="N61" s="58"/>
    </row>
    <row r="62" spans="1:14" x14ac:dyDescent="0.25">
      <c r="A62" s="1">
        <v>108</v>
      </c>
      <c r="B62" s="1" t="s">
        <v>11</v>
      </c>
      <c r="C62" s="1" t="s">
        <v>127</v>
      </c>
      <c r="D62" s="1" t="s">
        <v>286</v>
      </c>
      <c r="E62" s="21">
        <v>28211</v>
      </c>
      <c r="F62" s="49">
        <f t="shared" si="6"/>
        <v>1977</v>
      </c>
      <c r="G62" s="49">
        <f t="shared" si="7"/>
        <v>42</v>
      </c>
      <c r="H62" s="1" t="s">
        <v>287</v>
      </c>
      <c r="I62" s="2">
        <v>37550</v>
      </c>
      <c r="J62" s="1" t="s">
        <v>285</v>
      </c>
      <c r="K62" s="10">
        <v>1</v>
      </c>
      <c r="L62" s="14">
        <f t="shared" si="5"/>
        <v>50</v>
      </c>
      <c r="N62" s="58"/>
    </row>
    <row r="63" spans="1:14" x14ac:dyDescent="0.25">
      <c r="A63" s="1">
        <v>121</v>
      </c>
      <c r="B63" s="1" t="s">
        <v>11</v>
      </c>
      <c r="C63" s="1" t="s">
        <v>307</v>
      </c>
      <c r="D63" s="1" t="s">
        <v>240</v>
      </c>
      <c r="E63" s="21">
        <v>28376</v>
      </c>
      <c r="F63" s="49">
        <f t="shared" si="6"/>
        <v>1977</v>
      </c>
      <c r="G63" s="49">
        <f t="shared" si="7"/>
        <v>42</v>
      </c>
      <c r="H63" s="1"/>
      <c r="I63" s="2">
        <v>31750</v>
      </c>
      <c r="J63" s="1" t="s">
        <v>81</v>
      </c>
      <c r="K63" s="10">
        <v>2</v>
      </c>
      <c r="L63" s="14">
        <f t="shared" si="5"/>
        <v>100</v>
      </c>
      <c r="N63" s="58"/>
    </row>
    <row r="64" spans="1:14" x14ac:dyDescent="0.25">
      <c r="A64" s="13">
        <v>81</v>
      </c>
      <c r="B64" s="1" t="s">
        <v>11</v>
      </c>
      <c r="C64" s="1" t="s">
        <v>237</v>
      </c>
      <c r="D64" s="1" t="s">
        <v>238</v>
      </c>
      <c r="E64" s="21">
        <v>27908</v>
      </c>
      <c r="F64" s="49">
        <f t="shared" si="6"/>
        <v>1976</v>
      </c>
      <c r="G64" s="49">
        <f t="shared" si="7"/>
        <v>43</v>
      </c>
      <c r="H64" s="1" t="s">
        <v>126</v>
      </c>
      <c r="I64" s="2">
        <v>31200</v>
      </c>
      <c r="J64" s="1" t="s">
        <v>126</v>
      </c>
      <c r="K64" s="10">
        <v>10</v>
      </c>
      <c r="L64" s="14">
        <f t="shared" si="5"/>
        <v>500</v>
      </c>
      <c r="N64" s="58"/>
    </row>
    <row r="65" spans="1:14" x14ac:dyDescent="0.25">
      <c r="A65" s="1">
        <v>106</v>
      </c>
      <c r="B65" s="1" t="s">
        <v>16</v>
      </c>
      <c r="C65" s="1" t="s">
        <v>281</v>
      </c>
      <c r="D65" s="1" t="s">
        <v>282</v>
      </c>
      <c r="E65" s="21">
        <v>28030</v>
      </c>
      <c r="F65" s="49">
        <f t="shared" si="6"/>
        <v>1976</v>
      </c>
      <c r="G65" s="49">
        <f t="shared" si="7"/>
        <v>43</v>
      </c>
      <c r="H65" s="1" t="s">
        <v>283</v>
      </c>
      <c r="I65" s="2">
        <v>75010</v>
      </c>
      <c r="J65" s="1" t="s">
        <v>202</v>
      </c>
      <c r="K65" s="10">
        <v>2</v>
      </c>
      <c r="L65" s="14">
        <v>100</v>
      </c>
      <c r="N65" s="58"/>
    </row>
    <row r="66" spans="1:14" x14ac:dyDescent="0.25">
      <c r="A66" s="1">
        <v>152</v>
      </c>
      <c r="B66" s="1" t="s">
        <v>16</v>
      </c>
      <c r="C66" s="1" t="s">
        <v>375</v>
      </c>
      <c r="D66" s="1" t="s">
        <v>376</v>
      </c>
      <c r="E66" s="21">
        <v>27824</v>
      </c>
      <c r="F66" s="49">
        <f t="shared" si="6"/>
        <v>1976</v>
      </c>
      <c r="G66" s="49">
        <f t="shared" si="7"/>
        <v>43</v>
      </c>
      <c r="H66" s="1" t="s">
        <v>73</v>
      </c>
      <c r="I66" s="2">
        <v>31450</v>
      </c>
      <c r="J66" s="13" t="s">
        <v>170</v>
      </c>
      <c r="K66" s="10">
        <v>2</v>
      </c>
      <c r="L66" s="14">
        <f t="shared" ref="L66:L76" si="8">K66*50</f>
        <v>100</v>
      </c>
      <c r="N66" s="58"/>
    </row>
    <row r="67" spans="1:14" x14ac:dyDescent="0.25">
      <c r="A67" s="13">
        <v>52</v>
      </c>
      <c r="B67" s="1" t="s">
        <v>11</v>
      </c>
      <c r="C67" s="10" t="s">
        <v>164</v>
      </c>
      <c r="D67" s="10" t="s">
        <v>165</v>
      </c>
      <c r="E67" s="11">
        <v>27440</v>
      </c>
      <c r="F67" s="49">
        <f t="shared" si="6"/>
        <v>1975</v>
      </c>
      <c r="G67" s="49">
        <f t="shared" si="7"/>
        <v>44</v>
      </c>
      <c r="H67" s="10" t="s">
        <v>166</v>
      </c>
      <c r="I67" s="12">
        <v>31670</v>
      </c>
      <c r="J67" s="10" t="s">
        <v>15</v>
      </c>
      <c r="K67" s="10">
        <v>10</v>
      </c>
      <c r="L67" s="14">
        <f t="shared" si="8"/>
        <v>500</v>
      </c>
      <c r="N67" s="58"/>
    </row>
    <row r="68" spans="1:14" x14ac:dyDescent="0.25">
      <c r="A68" s="1">
        <v>92</v>
      </c>
      <c r="B68" s="1" t="s">
        <v>16</v>
      </c>
      <c r="C68" s="1" t="s">
        <v>253</v>
      </c>
      <c r="D68" s="1" t="s">
        <v>254</v>
      </c>
      <c r="E68" s="21">
        <v>27479</v>
      </c>
      <c r="F68" s="49">
        <f t="shared" si="6"/>
        <v>1975</v>
      </c>
      <c r="G68" s="49">
        <f t="shared" si="7"/>
        <v>44</v>
      </c>
      <c r="H68" s="1" t="s">
        <v>255</v>
      </c>
      <c r="I68" s="2">
        <v>31320</v>
      </c>
      <c r="J68" s="1" t="s">
        <v>146</v>
      </c>
      <c r="K68" s="10">
        <v>3</v>
      </c>
      <c r="L68" s="14">
        <f t="shared" si="8"/>
        <v>150</v>
      </c>
      <c r="N68" s="58"/>
    </row>
    <row r="69" spans="1:14" x14ac:dyDescent="0.25">
      <c r="A69" s="1">
        <v>96</v>
      </c>
      <c r="B69" s="1" t="s">
        <v>16</v>
      </c>
      <c r="C69" s="1" t="s">
        <v>263</v>
      </c>
      <c r="D69" s="1" t="s">
        <v>264</v>
      </c>
      <c r="E69" s="21">
        <v>27135</v>
      </c>
      <c r="F69" s="49">
        <f t="shared" si="6"/>
        <v>1974</v>
      </c>
      <c r="G69" s="49">
        <f t="shared" si="7"/>
        <v>45</v>
      </c>
      <c r="H69" s="1" t="s">
        <v>265</v>
      </c>
      <c r="I69" s="2">
        <v>31320</v>
      </c>
      <c r="J69" s="1" t="s">
        <v>262</v>
      </c>
      <c r="K69" s="10">
        <v>1</v>
      </c>
      <c r="L69" s="14">
        <f t="shared" si="8"/>
        <v>50</v>
      </c>
      <c r="N69" s="58"/>
    </row>
    <row r="70" spans="1:14" x14ac:dyDescent="0.25">
      <c r="A70" s="1">
        <v>107</v>
      </c>
      <c r="B70" s="1" t="s">
        <v>16</v>
      </c>
      <c r="C70" s="1" t="s">
        <v>284</v>
      </c>
      <c r="D70" s="1" t="s">
        <v>193</v>
      </c>
      <c r="E70" s="21">
        <v>27274</v>
      </c>
      <c r="F70" s="49">
        <f t="shared" si="6"/>
        <v>1974</v>
      </c>
      <c r="G70" s="49">
        <f t="shared" si="7"/>
        <v>45</v>
      </c>
      <c r="H70" s="1" t="s">
        <v>270</v>
      </c>
      <c r="I70" s="2">
        <v>37550</v>
      </c>
      <c r="J70" s="1" t="s">
        <v>285</v>
      </c>
      <c r="K70" s="10">
        <v>1</v>
      </c>
      <c r="L70" s="14">
        <f t="shared" si="8"/>
        <v>50</v>
      </c>
      <c r="N70" s="58"/>
    </row>
    <row r="71" spans="1:14" x14ac:dyDescent="0.25">
      <c r="A71" s="13">
        <v>90</v>
      </c>
      <c r="B71" s="1" t="s">
        <v>11</v>
      </c>
      <c r="C71" s="1" t="s">
        <v>249</v>
      </c>
      <c r="D71" s="1" t="s">
        <v>250</v>
      </c>
      <c r="E71" s="21">
        <v>26906</v>
      </c>
      <c r="F71" s="49">
        <f t="shared" si="6"/>
        <v>1973</v>
      </c>
      <c r="G71" s="49">
        <f t="shared" si="7"/>
        <v>46</v>
      </c>
      <c r="H71" s="1" t="s">
        <v>251</v>
      </c>
      <c r="I71" s="2">
        <v>31750</v>
      </c>
      <c r="J71" s="1" t="s">
        <v>81</v>
      </c>
      <c r="K71" s="10">
        <v>2</v>
      </c>
      <c r="L71" s="14">
        <f t="shared" si="8"/>
        <v>100</v>
      </c>
      <c r="N71" s="58"/>
    </row>
    <row r="72" spans="1:14" x14ac:dyDescent="0.25">
      <c r="A72" s="1">
        <v>95</v>
      </c>
      <c r="B72" s="1" t="s">
        <v>11</v>
      </c>
      <c r="C72" s="1" t="s">
        <v>127</v>
      </c>
      <c r="D72" s="1" t="s">
        <v>261</v>
      </c>
      <c r="E72" s="21">
        <v>26801</v>
      </c>
      <c r="F72" s="49">
        <f t="shared" si="6"/>
        <v>1973</v>
      </c>
      <c r="G72" s="49">
        <f t="shared" si="7"/>
        <v>46</v>
      </c>
      <c r="H72" s="1" t="s">
        <v>91</v>
      </c>
      <c r="I72" s="2">
        <v>31320</v>
      </c>
      <c r="J72" s="1" t="s">
        <v>262</v>
      </c>
      <c r="K72" s="10">
        <v>1</v>
      </c>
      <c r="L72" s="14">
        <f t="shared" si="8"/>
        <v>50</v>
      </c>
      <c r="N72" s="58"/>
    </row>
    <row r="73" spans="1:14" x14ac:dyDescent="0.25">
      <c r="A73" s="1">
        <v>174</v>
      </c>
      <c r="B73" s="1" t="s">
        <v>16</v>
      </c>
      <c r="C73" s="1" t="s">
        <v>433</v>
      </c>
      <c r="D73" s="1" t="s">
        <v>434</v>
      </c>
      <c r="E73" s="21">
        <v>27021</v>
      </c>
      <c r="F73" s="49">
        <f t="shared" si="6"/>
        <v>1973</v>
      </c>
      <c r="G73" s="49">
        <f t="shared" si="7"/>
        <v>46</v>
      </c>
      <c r="H73" s="1" t="s">
        <v>435</v>
      </c>
      <c r="I73" s="1">
        <v>31670</v>
      </c>
      <c r="J73" s="2" t="s">
        <v>435</v>
      </c>
      <c r="K73" s="1">
        <v>1</v>
      </c>
      <c r="L73" s="14">
        <f t="shared" si="8"/>
        <v>50</v>
      </c>
      <c r="N73" s="58"/>
    </row>
    <row r="74" spans="1:14" x14ac:dyDescent="0.25">
      <c r="A74" s="13">
        <v>83</v>
      </c>
      <c r="B74" s="1" t="s">
        <v>11</v>
      </c>
      <c r="C74" s="1" t="s">
        <v>239</v>
      </c>
      <c r="D74" s="1" t="s">
        <v>242</v>
      </c>
      <c r="E74" s="21">
        <v>26662</v>
      </c>
      <c r="F74" s="49">
        <f t="shared" si="6"/>
        <v>1972</v>
      </c>
      <c r="G74" s="49">
        <f t="shared" si="7"/>
        <v>47</v>
      </c>
      <c r="H74" s="1" t="s">
        <v>126</v>
      </c>
      <c r="I74" s="2">
        <v>31320</v>
      </c>
      <c r="J74" s="1" t="s">
        <v>146</v>
      </c>
      <c r="K74" s="10">
        <v>1</v>
      </c>
      <c r="L74" s="14">
        <f t="shared" si="8"/>
        <v>50</v>
      </c>
      <c r="N74" s="58"/>
    </row>
    <row r="75" spans="1:14" x14ac:dyDescent="0.25">
      <c r="A75" s="1">
        <v>161</v>
      </c>
      <c r="B75" s="1" t="s">
        <v>11</v>
      </c>
      <c r="C75" s="1" t="s">
        <v>400</v>
      </c>
      <c r="D75" s="1" t="s">
        <v>313</v>
      </c>
      <c r="E75" s="21">
        <v>26349</v>
      </c>
      <c r="F75" s="49">
        <f t="shared" si="6"/>
        <v>1972</v>
      </c>
      <c r="G75" s="49">
        <f t="shared" si="7"/>
        <v>47</v>
      </c>
      <c r="H75" s="1" t="s">
        <v>401</v>
      </c>
      <c r="I75" s="2">
        <v>31400</v>
      </c>
      <c r="J75" s="1" t="s">
        <v>126</v>
      </c>
      <c r="K75" s="10">
        <v>1</v>
      </c>
      <c r="L75" s="14">
        <f t="shared" si="8"/>
        <v>50</v>
      </c>
      <c r="N75" s="58"/>
    </row>
    <row r="76" spans="1:14" x14ac:dyDescent="0.25">
      <c r="A76" s="13">
        <v>76</v>
      </c>
      <c r="B76" s="1" t="s">
        <v>225</v>
      </c>
      <c r="C76" s="1" t="s">
        <v>23</v>
      </c>
      <c r="D76" s="1" t="s">
        <v>346</v>
      </c>
      <c r="E76" s="21"/>
      <c r="F76" s="21"/>
      <c r="G76" s="21"/>
      <c r="H76" s="1"/>
      <c r="I76" s="2">
        <v>31670</v>
      </c>
      <c r="J76" s="1" t="s">
        <v>23</v>
      </c>
      <c r="K76" s="10">
        <v>10</v>
      </c>
      <c r="L76" s="14">
        <f t="shared" si="8"/>
        <v>500</v>
      </c>
    </row>
    <row r="77" spans="1:14" x14ac:dyDescent="0.25">
      <c r="A77" s="1">
        <v>187</v>
      </c>
      <c r="B77" s="1" t="s">
        <v>11</v>
      </c>
      <c r="C77" s="1" t="s">
        <v>460</v>
      </c>
      <c r="D77" s="1" t="s">
        <v>324</v>
      </c>
      <c r="E77" s="21">
        <v>26352</v>
      </c>
      <c r="F77" s="49">
        <f t="shared" ref="F77:F90" si="9">YEAR(E77)</f>
        <v>1972</v>
      </c>
      <c r="G77" s="49">
        <f>2019-F77</f>
        <v>47</v>
      </c>
      <c r="H77" s="1" t="s">
        <v>461</v>
      </c>
      <c r="I77" s="2">
        <v>31400</v>
      </c>
      <c r="J77" s="1" t="s">
        <v>370</v>
      </c>
      <c r="K77" s="10">
        <v>10</v>
      </c>
      <c r="L77" s="14">
        <v>500</v>
      </c>
      <c r="N77" s="58"/>
    </row>
    <row r="78" spans="1:14" x14ac:dyDescent="0.25">
      <c r="A78" s="1">
        <v>13</v>
      </c>
      <c r="B78" s="1" t="s">
        <v>16</v>
      </c>
      <c r="C78" s="1" t="s">
        <v>51</v>
      </c>
      <c r="D78" s="1" t="s">
        <v>52</v>
      </c>
      <c r="E78" s="21">
        <v>26052</v>
      </c>
      <c r="F78" s="49">
        <f t="shared" si="9"/>
        <v>1971</v>
      </c>
      <c r="G78" s="49">
        <f>2019-F78</f>
        <v>48</v>
      </c>
      <c r="H78" s="1" t="s">
        <v>54</v>
      </c>
      <c r="I78" s="2">
        <v>31450</v>
      </c>
      <c r="J78" s="1" t="s">
        <v>55</v>
      </c>
      <c r="K78" s="10">
        <v>10</v>
      </c>
      <c r="L78" s="14">
        <f t="shared" ref="L78:L88" si="10">K78*50</f>
        <v>500</v>
      </c>
      <c r="N78" s="58"/>
    </row>
    <row r="79" spans="1:14" x14ac:dyDescent="0.25">
      <c r="A79" s="13">
        <v>79</v>
      </c>
      <c r="B79" s="1" t="s">
        <v>179</v>
      </c>
      <c r="C79" s="1" t="s">
        <v>231</v>
      </c>
      <c r="D79" s="1" t="s">
        <v>232</v>
      </c>
      <c r="E79" s="21"/>
      <c r="F79" s="49">
        <f t="shared" si="9"/>
        <v>1900</v>
      </c>
      <c r="G79" s="49"/>
      <c r="H79" s="1"/>
      <c r="I79" s="2">
        <v>31670</v>
      </c>
      <c r="J79" s="1" t="s">
        <v>23</v>
      </c>
      <c r="K79" s="10">
        <v>8</v>
      </c>
      <c r="L79" s="14">
        <f t="shared" si="10"/>
        <v>400</v>
      </c>
    </row>
    <row r="80" spans="1:14" x14ac:dyDescent="0.25">
      <c r="A80" s="1">
        <v>44</v>
      </c>
      <c r="B80" s="1" t="s">
        <v>16</v>
      </c>
      <c r="C80" s="24" t="s">
        <v>141</v>
      </c>
      <c r="D80" s="24" t="s">
        <v>142</v>
      </c>
      <c r="E80" s="23">
        <v>26089</v>
      </c>
      <c r="F80" s="49">
        <f t="shared" si="9"/>
        <v>1971</v>
      </c>
      <c r="G80" s="49">
        <f t="shared" ref="G80:G90" si="11">2019-F80</f>
        <v>48</v>
      </c>
      <c r="H80" s="24" t="s">
        <v>144</v>
      </c>
      <c r="I80" s="25">
        <v>31750</v>
      </c>
      <c r="J80" s="24" t="s">
        <v>145</v>
      </c>
      <c r="K80" s="10">
        <v>10</v>
      </c>
      <c r="L80" s="14">
        <f t="shared" si="10"/>
        <v>500</v>
      </c>
      <c r="N80" s="58"/>
    </row>
    <row r="81" spans="1:14" x14ac:dyDescent="0.25">
      <c r="A81" s="1">
        <v>113</v>
      </c>
      <c r="B81" s="1" t="s">
        <v>11</v>
      </c>
      <c r="C81" s="1" t="s">
        <v>293</v>
      </c>
      <c r="D81" s="1" t="s">
        <v>294</v>
      </c>
      <c r="E81" s="21">
        <v>26260</v>
      </c>
      <c r="F81" s="49">
        <f t="shared" si="9"/>
        <v>1971</v>
      </c>
      <c r="G81" s="49">
        <f t="shared" si="11"/>
        <v>48</v>
      </c>
      <c r="H81" s="1" t="s">
        <v>126</v>
      </c>
      <c r="I81" s="2">
        <v>31670</v>
      </c>
      <c r="J81" s="1" t="s">
        <v>23</v>
      </c>
      <c r="K81" s="10">
        <v>1</v>
      </c>
      <c r="L81" s="14">
        <f t="shared" si="10"/>
        <v>50</v>
      </c>
      <c r="N81" s="58"/>
    </row>
    <row r="82" spans="1:14" x14ac:dyDescent="0.25">
      <c r="A82" s="1">
        <v>139</v>
      </c>
      <c r="B82" s="1" t="s">
        <v>16</v>
      </c>
      <c r="C82" s="1" t="s">
        <v>348</v>
      </c>
      <c r="D82" s="1" t="s">
        <v>349</v>
      </c>
      <c r="E82" s="21">
        <v>26090</v>
      </c>
      <c r="F82" s="49">
        <f t="shared" si="9"/>
        <v>1971</v>
      </c>
      <c r="G82" s="49">
        <f t="shared" si="11"/>
        <v>48</v>
      </c>
      <c r="H82" s="1" t="s">
        <v>350</v>
      </c>
      <c r="I82" s="2">
        <v>31320</v>
      </c>
      <c r="J82" s="1" t="s">
        <v>33</v>
      </c>
      <c r="K82" s="10">
        <v>1</v>
      </c>
      <c r="L82" s="14">
        <f t="shared" si="10"/>
        <v>50</v>
      </c>
      <c r="N82" s="58"/>
    </row>
    <row r="83" spans="1:14" x14ac:dyDescent="0.25">
      <c r="A83" s="1">
        <v>163</v>
      </c>
      <c r="B83" s="1" t="s">
        <v>11</v>
      </c>
      <c r="C83" s="1" t="s">
        <v>404</v>
      </c>
      <c r="D83" s="1" t="s">
        <v>405</v>
      </c>
      <c r="E83" s="21">
        <v>26151</v>
      </c>
      <c r="F83" s="49">
        <f t="shared" si="9"/>
        <v>1971</v>
      </c>
      <c r="G83" s="49">
        <f t="shared" si="11"/>
        <v>48</v>
      </c>
      <c r="H83" s="1" t="s">
        <v>406</v>
      </c>
      <c r="I83" s="2">
        <v>31520</v>
      </c>
      <c r="J83" s="1" t="s">
        <v>188</v>
      </c>
      <c r="K83" s="10">
        <v>1</v>
      </c>
      <c r="L83" s="14">
        <f t="shared" si="10"/>
        <v>50</v>
      </c>
      <c r="N83" s="58"/>
    </row>
    <row r="84" spans="1:14" x14ac:dyDescent="0.25">
      <c r="A84" s="1">
        <v>45</v>
      </c>
      <c r="B84" s="1" t="s">
        <v>11</v>
      </c>
      <c r="C84" s="24" t="s">
        <v>143</v>
      </c>
      <c r="D84" s="24" t="s">
        <v>25</v>
      </c>
      <c r="E84" s="23">
        <v>25897</v>
      </c>
      <c r="F84" s="49">
        <f t="shared" si="9"/>
        <v>1970</v>
      </c>
      <c r="G84" s="49">
        <f t="shared" si="11"/>
        <v>49</v>
      </c>
      <c r="H84" s="24" t="s">
        <v>146</v>
      </c>
      <c r="I84" s="25">
        <v>31320</v>
      </c>
      <c r="J84" s="24" t="s">
        <v>146</v>
      </c>
      <c r="K84" s="10">
        <v>10</v>
      </c>
      <c r="L84" s="14">
        <f t="shared" si="10"/>
        <v>500</v>
      </c>
      <c r="N84" s="58"/>
    </row>
    <row r="85" spans="1:14" x14ac:dyDescent="0.25">
      <c r="A85" s="13">
        <v>82</v>
      </c>
      <c r="B85" s="1" t="s">
        <v>11</v>
      </c>
      <c r="C85" s="1" t="s">
        <v>239</v>
      </c>
      <c r="D85" s="1" t="s">
        <v>240</v>
      </c>
      <c r="E85" s="21">
        <v>25757</v>
      </c>
      <c r="F85" s="49">
        <f t="shared" si="9"/>
        <v>1970</v>
      </c>
      <c r="G85" s="49">
        <f t="shared" si="11"/>
        <v>49</v>
      </c>
      <c r="H85" s="1" t="s">
        <v>241</v>
      </c>
      <c r="I85" s="2">
        <v>31320</v>
      </c>
      <c r="J85" s="1" t="s">
        <v>146</v>
      </c>
      <c r="K85" s="10">
        <v>1</v>
      </c>
      <c r="L85" s="14">
        <f t="shared" si="10"/>
        <v>50</v>
      </c>
      <c r="N85" s="58"/>
    </row>
    <row r="86" spans="1:14" x14ac:dyDescent="0.25">
      <c r="A86" s="1">
        <v>20</v>
      </c>
      <c r="B86" s="1" t="s">
        <v>16</v>
      </c>
      <c r="C86" s="1" t="s">
        <v>70</v>
      </c>
      <c r="D86" s="1" t="s">
        <v>71</v>
      </c>
      <c r="E86" s="21">
        <v>25257</v>
      </c>
      <c r="F86" s="49">
        <f t="shared" si="9"/>
        <v>1969</v>
      </c>
      <c r="G86" s="49">
        <f t="shared" si="11"/>
        <v>50</v>
      </c>
      <c r="H86" s="1" t="s">
        <v>73</v>
      </c>
      <c r="I86" s="12">
        <v>31320</v>
      </c>
      <c r="J86" s="1" t="s">
        <v>33</v>
      </c>
      <c r="K86" s="10">
        <v>10</v>
      </c>
      <c r="L86" s="14">
        <f t="shared" si="10"/>
        <v>500</v>
      </c>
      <c r="N86" s="58"/>
    </row>
    <row r="87" spans="1:14" x14ac:dyDescent="0.25">
      <c r="A87" s="1">
        <v>21</v>
      </c>
      <c r="B87" s="1" t="s">
        <v>11</v>
      </c>
      <c r="C87" s="10" t="s">
        <v>74</v>
      </c>
      <c r="D87" s="10" t="s">
        <v>75</v>
      </c>
      <c r="E87" s="21">
        <v>25520</v>
      </c>
      <c r="F87" s="49">
        <f t="shared" si="9"/>
        <v>1969</v>
      </c>
      <c r="G87" s="49">
        <f t="shared" si="11"/>
        <v>50</v>
      </c>
      <c r="H87" s="10" t="s">
        <v>76</v>
      </c>
      <c r="I87" s="12">
        <v>31320</v>
      </c>
      <c r="J87" s="1" t="s">
        <v>33</v>
      </c>
      <c r="K87" s="10">
        <v>10</v>
      </c>
      <c r="L87" s="14">
        <f t="shared" si="10"/>
        <v>500</v>
      </c>
      <c r="N87" s="58"/>
    </row>
    <row r="88" spans="1:14" x14ac:dyDescent="0.25">
      <c r="A88" s="1">
        <v>125</v>
      </c>
      <c r="B88" s="1" t="s">
        <v>11</v>
      </c>
      <c r="C88" s="1" t="s">
        <v>318</v>
      </c>
      <c r="D88" s="1" t="s">
        <v>96</v>
      </c>
      <c r="E88" s="21">
        <v>24962</v>
      </c>
      <c r="F88" s="49">
        <f t="shared" si="9"/>
        <v>1968</v>
      </c>
      <c r="G88" s="49">
        <f t="shared" si="11"/>
        <v>51</v>
      </c>
      <c r="H88" s="1" t="s">
        <v>126</v>
      </c>
      <c r="I88" s="2">
        <v>31670</v>
      </c>
      <c r="J88" s="1" t="s">
        <v>23</v>
      </c>
      <c r="K88" s="10">
        <v>10</v>
      </c>
      <c r="L88" s="14">
        <f t="shared" si="10"/>
        <v>500</v>
      </c>
      <c r="N88" s="58"/>
    </row>
    <row r="89" spans="1:14" x14ac:dyDescent="0.25">
      <c r="A89" s="1">
        <v>178</v>
      </c>
      <c r="B89" s="1" t="s">
        <v>11</v>
      </c>
      <c r="C89" s="1" t="s">
        <v>442</v>
      </c>
      <c r="D89" s="1" t="s">
        <v>150</v>
      </c>
      <c r="E89" s="21">
        <v>24984</v>
      </c>
      <c r="F89" s="49">
        <f t="shared" si="9"/>
        <v>1968</v>
      </c>
      <c r="G89" s="49">
        <f t="shared" si="11"/>
        <v>51</v>
      </c>
      <c r="H89" s="1" t="s">
        <v>443</v>
      </c>
      <c r="I89" s="1">
        <v>31320</v>
      </c>
      <c r="J89" s="1" t="s">
        <v>33</v>
      </c>
      <c r="K89" s="1">
        <v>200</v>
      </c>
      <c r="L89" s="34">
        <v>10000</v>
      </c>
      <c r="N89" s="58"/>
    </row>
    <row r="90" spans="1:14" x14ac:dyDescent="0.25">
      <c r="A90" s="1">
        <v>115</v>
      </c>
      <c r="B90" s="1" t="s">
        <v>16</v>
      </c>
      <c r="C90" s="1" t="s">
        <v>298</v>
      </c>
      <c r="D90" s="1" t="s">
        <v>299</v>
      </c>
      <c r="E90" s="21">
        <v>24828</v>
      </c>
      <c r="F90" s="49">
        <f t="shared" si="9"/>
        <v>1967</v>
      </c>
      <c r="G90" s="49">
        <f t="shared" si="11"/>
        <v>52</v>
      </c>
      <c r="H90" s="1" t="s">
        <v>300</v>
      </c>
      <c r="I90" s="2">
        <v>31321</v>
      </c>
      <c r="J90" s="1" t="s">
        <v>33</v>
      </c>
      <c r="K90" s="10">
        <v>10</v>
      </c>
      <c r="L90" s="14">
        <f>K90*50</f>
        <v>500</v>
      </c>
      <c r="N90" s="58"/>
    </row>
    <row r="91" spans="1:14" x14ac:dyDescent="0.25">
      <c r="A91" s="1">
        <v>91</v>
      </c>
      <c r="B91" s="1" t="s">
        <v>225</v>
      </c>
      <c r="C91" s="1" t="s">
        <v>170</v>
      </c>
      <c r="D91" s="46" t="s">
        <v>346</v>
      </c>
      <c r="E91" s="1"/>
      <c r="F91" s="1"/>
      <c r="G91" s="1"/>
      <c r="H91" s="1"/>
      <c r="I91" s="2">
        <v>31450</v>
      </c>
      <c r="J91" s="1" t="s">
        <v>170</v>
      </c>
      <c r="K91" s="10">
        <v>22</v>
      </c>
      <c r="L91" s="14">
        <v>1100</v>
      </c>
    </row>
    <row r="92" spans="1:14" x14ac:dyDescent="0.25">
      <c r="A92" s="1">
        <v>42</v>
      </c>
      <c r="B92" s="1" t="s">
        <v>16</v>
      </c>
      <c r="C92" s="1" t="s">
        <v>135</v>
      </c>
      <c r="D92" s="1" t="s">
        <v>136</v>
      </c>
      <c r="E92" s="21">
        <v>24431</v>
      </c>
      <c r="F92" s="49">
        <f t="shared" ref="F92:F135" si="12">YEAR(E92)</f>
        <v>1966</v>
      </c>
      <c r="G92" s="49">
        <f t="shared" ref="G92:G135" si="13">2019-F92</f>
        <v>53</v>
      </c>
      <c r="H92" s="1" t="s">
        <v>137</v>
      </c>
      <c r="I92" s="12">
        <v>31670</v>
      </c>
      <c r="J92" s="10" t="s">
        <v>15</v>
      </c>
      <c r="K92" s="10">
        <v>10</v>
      </c>
      <c r="L92" s="14">
        <f t="shared" ref="L92:L98" si="14">K92*50</f>
        <v>500</v>
      </c>
      <c r="N92" s="58"/>
    </row>
    <row r="93" spans="1:14" x14ac:dyDescent="0.25">
      <c r="A93" s="13">
        <v>61</v>
      </c>
      <c r="B93" s="1" t="s">
        <v>11</v>
      </c>
      <c r="C93" s="1" t="s">
        <v>189</v>
      </c>
      <c r="D93" s="1" t="s">
        <v>42</v>
      </c>
      <c r="E93" s="21">
        <v>24122</v>
      </c>
      <c r="F93" s="49">
        <f t="shared" si="12"/>
        <v>1966</v>
      </c>
      <c r="G93" s="49">
        <f t="shared" si="13"/>
        <v>53</v>
      </c>
      <c r="H93" s="1" t="s">
        <v>54</v>
      </c>
      <c r="I93" s="2">
        <v>31750</v>
      </c>
      <c r="J93" s="1" t="s">
        <v>81</v>
      </c>
      <c r="K93" s="10">
        <v>100</v>
      </c>
      <c r="L93" s="14">
        <f t="shared" si="14"/>
        <v>5000</v>
      </c>
      <c r="N93" s="58"/>
    </row>
    <row r="94" spans="1:14" x14ac:dyDescent="0.25">
      <c r="A94" s="1">
        <v>114</v>
      </c>
      <c r="B94" s="1" t="s">
        <v>11</v>
      </c>
      <c r="C94" s="1" t="s">
        <v>295</v>
      </c>
      <c r="D94" s="1" t="s">
        <v>296</v>
      </c>
      <c r="E94" s="21">
        <v>24466</v>
      </c>
      <c r="F94" s="49">
        <f t="shared" si="12"/>
        <v>1966</v>
      </c>
      <c r="G94" s="49">
        <f t="shared" si="13"/>
        <v>53</v>
      </c>
      <c r="H94" s="1" t="s">
        <v>297</v>
      </c>
      <c r="I94" s="2">
        <v>31320</v>
      </c>
      <c r="J94" s="1" t="s">
        <v>33</v>
      </c>
      <c r="K94" s="10">
        <v>10</v>
      </c>
      <c r="L94" s="14">
        <f t="shared" si="14"/>
        <v>500</v>
      </c>
      <c r="N94" s="58"/>
    </row>
    <row r="95" spans="1:14" x14ac:dyDescent="0.25">
      <c r="A95" s="1">
        <v>41</v>
      </c>
      <c r="B95" s="1" t="s">
        <v>11</v>
      </c>
      <c r="C95" s="10" t="s">
        <v>133</v>
      </c>
      <c r="D95" s="10" t="s">
        <v>69</v>
      </c>
      <c r="E95" s="11">
        <v>24018</v>
      </c>
      <c r="F95" s="49">
        <f t="shared" si="12"/>
        <v>1965</v>
      </c>
      <c r="G95" s="49">
        <f t="shared" si="13"/>
        <v>54</v>
      </c>
      <c r="H95" s="10" t="s">
        <v>134</v>
      </c>
      <c r="I95" s="12">
        <v>31670</v>
      </c>
      <c r="J95" s="10" t="s">
        <v>15</v>
      </c>
      <c r="K95" s="10">
        <v>10</v>
      </c>
      <c r="L95" s="14">
        <f t="shared" si="14"/>
        <v>500</v>
      </c>
      <c r="N95" s="58"/>
    </row>
    <row r="96" spans="1:14" x14ac:dyDescent="0.25">
      <c r="A96" s="13">
        <v>63</v>
      </c>
      <c r="B96" s="1" t="s">
        <v>16</v>
      </c>
      <c r="C96" s="1" t="s">
        <v>192</v>
      </c>
      <c r="D96" s="1" t="s">
        <v>193</v>
      </c>
      <c r="E96" s="21">
        <v>23751</v>
      </c>
      <c r="F96" s="49">
        <f t="shared" si="12"/>
        <v>1965</v>
      </c>
      <c r="G96" s="49">
        <f t="shared" si="13"/>
        <v>54</v>
      </c>
      <c r="H96" s="1" t="s">
        <v>194</v>
      </c>
      <c r="I96" s="2">
        <v>31450</v>
      </c>
      <c r="J96" s="1" t="s">
        <v>170</v>
      </c>
      <c r="K96" s="10">
        <v>2</v>
      </c>
      <c r="L96" s="14">
        <f t="shared" si="14"/>
        <v>100</v>
      </c>
      <c r="N96" s="58"/>
    </row>
    <row r="97" spans="1:14" x14ac:dyDescent="0.25">
      <c r="A97" s="1">
        <v>116</v>
      </c>
      <c r="B97" s="1" t="s">
        <v>16</v>
      </c>
      <c r="C97" s="1" t="s">
        <v>293</v>
      </c>
      <c r="D97" s="1" t="s">
        <v>301</v>
      </c>
      <c r="E97" s="21">
        <v>23845</v>
      </c>
      <c r="F97" s="49">
        <f t="shared" si="12"/>
        <v>1965</v>
      </c>
      <c r="G97" s="49">
        <f t="shared" si="13"/>
        <v>54</v>
      </c>
      <c r="H97" s="1" t="s">
        <v>302</v>
      </c>
      <c r="I97" s="2">
        <v>31670</v>
      </c>
      <c r="J97" s="1" t="s">
        <v>23</v>
      </c>
      <c r="K97" s="10">
        <v>1</v>
      </c>
      <c r="L97" s="14">
        <f t="shared" si="14"/>
        <v>50</v>
      </c>
      <c r="N97" s="58"/>
    </row>
    <row r="98" spans="1:14" x14ac:dyDescent="0.25">
      <c r="A98" s="1">
        <v>124</v>
      </c>
      <c r="B98" s="1" t="s">
        <v>16</v>
      </c>
      <c r="C98" s="1" t="s">
        <v>315</v>
      </c>
      <c r="D98" s="1" t="s">
        <v>316</v>
      </c>
      <c r="E98" s="21">
        <v>23824</v>
      </c>
      <c r="F98" s="49">
        <f t="shared" si="12"/>
        <v>1965</v>
      </c>
      <c r="G98" s="49">
        <f t="shared" si="13"/>
        <v>54</v>
      </c>
      <c r="H98" s="1" t="s">
        <v>317</v>
      </c>
      <c r="I98" s="2">
        <v>31670</v>
      </c>
      <c r="J98" s="1" t="s">
        <v>23</v>
      </c>
      <c r="K98" s="10">
        <v>1</v>
      </c>
      <c r="L98" s="14">
        <f t="shared" si="14"/>
        <v>50</v>
      </c>
      <c r="N98" s="58"/>
    </row>
    <row r="99" spans="1:14" x14ac:dyDescent="0.25">
      <c r="A99" s="1">
        <v>178</v>
      </c>
      <c r="B99" s="1" t="s">
        <v>11</v>
      </c>
      <c r="C99" s="1" t="s">
        <v>444</v>
      </c>
      <c r="D99" s="1" t="s">
        <v>42</v>
      </c>
      <c r="E99" s="21">
        <v>23958</v>
      </c>
      <c r="F99" s="49">
        <f t="shared" si="12"/>
        <v>1965</v>
      </c>
      <c r="G99" s="49">
        <f t="shared" si="13"/>
        <v>54</v>
      </c>
      <c r="H99" s="1" t="s">
        <v>126</v>
      </c>
      <c r="I99" s="2">
        <v>6700</v>
      </c>
      <c r="J99" s="1" t="s">
        <v>445</v>
      </c>
      <c r="K99" s="10">
        <v>2</v>
      </c>
      <c r="L99" s="14">
        <v>100</v>
      </c>
    </row>
    <row r="100" spans="1:14" x14ac:dyDescent="0.25">
      <c r="A100" s="1">
        <v>19</v>
      </c>
      <c r="B100" s="1" t="s">
        <v>11</v>
      </c>
      <c r="C100" s="1" t="s">
        <v>68</v>
      </c>
      <c r="D100" s="1" t="s">
        <v>69</v>
      </c>
      <c r="E100" s="21">
        <v>23423</v>
      </c>
      <c r="F100" s="49">
        <f t="shared" si="12"/>
        <v>1964</v>
      </c>
      <c r="G100" s="49">
        <f t="shared" si="13"/>
        <v>55</v>
      </c>
      <c r="H100" s="1" t="s">
        <v>54</v>
      </c>
      <c r="I100" s="2">
        <v>31320</v>
      </c>
      <c r="J100" s="1" t="s">
        <v>33</v>
      </c>
      <c r="K100" s="10">
        <v>10</v>
      </c>
      <c r="L100" s="14">
        <f t="shared" ref="L100:L113" si="15">K100*50</f>
        <v>500</v>
      </c>
    </row>
    <row r="101" spans="1:14" x14ac:dyDescent="0.25">
      <c r="A101" s="1">
        <v>40</v>
      </c>
      <c r="B101" s="1" t="s">
        <v>16</v>
      </c>
      <c r="C101" s="1" t="s">
        <v>130</v>
      </c>
      <c r="D101" s="1" t="s">
        <v>131</v>
      </c>
      <c r="E101" s="21">
        <v>23622</v>
      </c>
      <c r="F101" s="49">
        <f t="shared" si="12"/>
        <v>1964</v>
      </c>
      <c r="G101" s="49">
        <f t="shared" si="13"/>
        <v>55</v>
      </c>
      <c r="H101" s="1" t="s">
        <v>132</v>
      </c>
      <c r="I101" s="2">
        <v>31670</v>
      </c>
      <c r="J101" s="1" t="s">
        <v>23</v>
      </c>
      <c r="K101" s="10">
        <v>10</v>
      </c>
      <c r="L101" s="14">
        <f t="shared" si="15"/>
        <v>500</v>
      </c>
    </row>
    <row r="102" spans="1:14" x14ac:dyDescent="0.25">
      <c r="A102" s="13">
        <v>88</v>
      </c>
      <c r="B102" s="1" t="s">
        <v>16</v>
      </c>
      <c r="C102" s="1" t="s">
        <v>245</v>
      </c>
      <c r="D102" s="1" t="s">
        <v>246</v>
      </c>
      <c r="E102" s="21">
        <v>23396</v>
      </c>
      <c r="F102" s="49">
        <f t="shared" si="12"/>
        <v>1964</v>
      </c>
      <c r="G102" s="49">
        <f t="shared" si="13"/>
        <v>55</v>
      </c>
      <c r="H102" s="1" t="s">
        <v>146</v>
      </c>
      <c r="I102" s="2">
        <v>31300</v>
      </c>
      <c r="J102" s="1" t="s">
        <v>146</v>
      </c>
      <c r="K102" s="10">
        <v>10</v>
      </c>
      <c r="L102" s="14">
        <f t="shared" si="15"/>
        <v>500</v>
      </c>
    </row>
    <row r="103" spans="1:14" x14ac:dyDescent="0.25">
      <c r="A103" s="1">
        <v>131</v>
      </c>
      <c r="B103" s="1" t="s">
        <v>11</v>
      </c>
      <c r="C103" s="1" t="s">
        <v>329</v>
      </c>
      <c r="D103" s="1" t="s">
        <v>330</v>
      </c>
      <c r="E103" s="21">
        <v>23559</v>
      </c>
      <c r="F103" s="49">
        <f t="shared" si="12"/>
        <v>1964</v>
      </c>
      <c r="G103" s="49">
        <f t="shared" si="13"/>
        <v>55</v>
      </c>
      <c r="H103" s="1" t="s">
        <v>331</v>
      </c>
      <c r="I103" s="2">
        <v>31290</v>
      </c>
      <c r="J103" s="1" t="s">
        <v>332</v>
      </c>
      <c r="K103" s="10">
        <v>2</v>
      </c>
      <c r="L103" s="14">
        <f t="shared" si="15"/>
        <v>100</v>
      </c>
    </row>
    <row r="104" spans="1:14" x14ac:dyDescent="0.25">
      <c r="A104" s="1">
        <v>159</v>
      </c>
      <c r="B104" s="1" t="s">
        <v>16</v>
      </c>
      <c r="C104" s="1" t="s">
        <v>395</v>
      </c>
      <c r="D104" s="1" t="s">
        <v>396</v>
      </c>
      <c r="E104" s="21">
        <v>23440</v>
      </c>
      <c r="F104" s="49">
        <f t="shared" si="12"/>
        <v>1964</v>
      </c>
      <c r="G104" s="49">
        <f t="shared" si="13"/>
        <v>55</v>
      </c>
      <c r="H104" s="1" t="s">
        <v>397</v>
      </c>
      <c r="I104" s="2">
        <v>31320</v>
      </c>
      <c r="J104" s="1" t="s">
        <v>33</v>
      </c>
      <c r="K104" s="10">
        <v>1</v>
      </c>
      <c r="L104" s="14">
        <f t="shared" si="15"/>
        <v>50</v>
      </c>
    </row>
    <row r="105" spans="1:14" x14ac:dyDescent="0.25">
      <c r="A105" s="1">
        <v>27</v>
      </c>
      <c r="B105" s="1" t="s">
        <v>16</v>
      </c>
      <c r="C105" s="10" t="s">
        <v>87</v>
      </c>
      <c r="D105" s="10" t="s">
        <v>88</v>
      </c>
      <c r="E105" s="11">
        <v>23277</v>
      </c>
      <c r="F105" s="49">
        <f t="shared" si="12"/>
        <v>1963</v>
      </c>
      <c r="G105" s="49">
        <f t="shared" si="13"/>
        <v>56</v>
      </c>
      <c r="H105" s="10" t="s">
        <v>89</v>
      </c>
      <c r="I105" s="12">
        <v>31670</v>
      </c>
      <c r="J105" s="10" t="s">
        <v>15</v>
      </c>
      <c r="K105" s="10">
        <v>10</v>
      </c>
      <c r="L105" s="14">
        <f t="shared" si="15"/>
        <v>500</v>
      </c>
    </row>
    <row r="106" spans="1:14" x14ac:dyDescent="0.25">
      <c r="A106" s="1">
        <v>31</v>
      </c>
      <c r="B106" s="1" t="s">
        <v>11</v>
      </c>
      <c r="C106" s="1" t="s">
        <v>98</v>
      </c>
      <c r="D106" s="1" t="s">
        <v>99</v>
      </c>
      <c r="E106" s="21">
        <v>23199</v>
      </c>
      <c r="F106" s="49">
        <f t="shared" si="12"/>
        <v>1963</v>
      </c>
      <c r="G106" s="49">
        <f t="shared" si="13"/>
        <v>56</v>
      </c>
      <c r="H106" s="1" t="s">
        <v>54</v>
      </c>
      <c r="I106" s="2">
        <v>31450</v>
      </c>
      <c r="J106" s="1" t="s">
        <v>100</v>
      </c>
      <c r="K106" s="10">
        <v>2</v>
      </c>
      <c r="L106" s="14">
        <f t="shared" si="15"/>
        <v>100</v>
      </c>
    </row>
    <row r="107" spans="1:14" x14ac:dyDescent="0.25">
      <c r="A107" s="1">
        <v>12</v>
      </c>
      <c r="B107" s="1" t="s">
        <v>16</v>
      </c>
      <c r="C107" s="1" t="s">
        <v>48</v>
      </c>
      <c r="D107" s="1" t="s">
        <v>49</v>
      </c>
      <c r="E107" s="21">
        <v>22676</v>
      </c>
      <c r="F107" s="49">
        <f t="shared" si="12"/>
        <v>1962</v>
      </c>
      <c r="G107" s="49">
        <f t="shared" si="13"/>
        <v>57</v>
      </c>
      <c r="H107" s="1" t="s">
        <v>50</v>
      </c>
      <c r="I107" s="2">
        <v>31320</v>
      </c>
      <c r="J107" s="1" t="s">
        <v>33</v>
      </c>
      <c r="K107" s="10">
        <v>6</v>
      </c>
      <c r="L107" s="14">
        <f t="shared" si="15"/>
        <v>300</v>
      </c>
    </row>
    <row r="108" spans="1:14" x14ac:dyDescent="0.25">
      <c r="A108" s="13">
        <v>77</v>
      </c>
      <c r="B108" s="1" t="s">
        <v>11</v>
      </c>
      <c r="C108" s="1" t="s">
        <v>226</v>
      </c>
      <c r="D108" s="1" t="s">
        <v>227</v>
      </c>
      <c r="E108" s="21">
        <v>22693</v>
      </c>
      <c r="F108" s="49">
        <f t="shared" si="12"/>
        <v>1962</v>
      </c>
      <c r="G108" s="49">
        <f t="shared" si="13"/>
        <v>57</v>
      </c>
      <c r="H108" s="1" t="s">
        <v>228</v>
      </c>
      <c r="I108" s="2">
        <v>31670</v>
      </c>
      <c r="J108" s="1" t="s">
        <v>23</v>
      </c>
      <c r="K108" s="10">
        <v>1</v>
      </c>
      <c r="L108" s="14">
        <f t="shared" si="15"/>
        <v>50</v>
      </c>
    </row>
    <row r="109" spans="1:14" x14ac:dyDescent="0.25">
      <c r="A109" s="1">
        <v>153</v>
      </c>
      <c r="B109" s="1" t="s">
        <v>11</v>
      </c>
      <c r="C109" s="1" t="s">
        <v>377</v>
      </c>
      <c r="D109" s="21" t="s">
        <v>42</v>
      </c>
      <c r="E109" s="21">
        <v>22823</v>
      </c>
      <c r="F109" s="49">
        <f t="shared" si="12"/>
        <v>1962</v>
      </c>
      <c r="G109" s="49">
        <f t="shared" si="13"/>
        <v>57</v>
      </c>
      <c r="H109" s="1" t="s">
        <v>378</v>
      </c>
      <c r="I109" s="2">
        <v>31450</v>
      </c>
      <c r="J109" s="1" t="s">
        <v>379</v>
      </c>
      <c r="K109" s="10">
        <v>10</v>
      </c>
      <c r="L109" s="14">
        <f t="shared" si="15"/>
        <v>500</v>
      </c>
    </row>
    <row r="110" spans="1:14" x14ac:dyDescent="0.25">
      <c r="A110" s="1">
        <v>168</v>
      </c>
      <c r="B110" s="1" t="s">
        <v>16</v>
      </c>
      <c r="C110" s="1" t="s">
        <v>418</v>
      </c>
      <c r="D110" s="1" t="s">
        <v>419</v>
      </c>
      <c r="E110" s="21">
        <v>22846</v>
      </c>
      <c r="F110" s="49">
        <f t="shared" si="12"/>
        <v>1962</v>
      </c>
      <c r="G110" s="49">
        <f t="shared" si="13"/>
        <v>57</v>
      </c>
      <c r="H110" s="1" t="s">
        <v>420</v>
      </c>
      <c r="I110" s="2">
        <v>11400</v>
      </c>
      <c r="J110" s="1" t="s">
        <v>416</v>
      </c>
      <c r="K110" s="10">
        <v>20</v>
      </c>
      <c r="L110" s="14">
        <f t="shared" si="15"/>
        <v>1000</v>
      </c>
    </row>
    <row r="111" spans="1:14" x14ac:dyDescent="0.25">
      <c r="A111" s="1">
        <v>11</v>
      </c>
      <c r="B111" s="1" t="s">
        <v>11</v>
      </c>
      <c r="C111" s="1" t="s">
        <v>46</v>
      </c>
      <c r="D111" s="1" t="s">
        <v>42</v>
      </c>
      <c r="E111" s="21">
        <v>22305</v>
      </c>
      <c r="F111" s="49">
        <f t="shared" si="12"/>
        <v>1961</v>
      </c>
      <c r="G111" s="49">
        <f t="shared" si="13"/>
        <v>58</v>
      </c>
      <c r="H111" s="1" t="s">
        <v>47</v>
      </c>
      <c r="I111" s="2">
        <v>31320</v>
      </c>
      <c r="J111" s="1" t="s">
        <v>33</v>
      </c>
      <c r="K111" s="10">
        <v>6</v>
      </c>
      <c r="L111" s="14">
        <f t="shared" si="15"/>
        <v>300</v>
      </c>
    </row>
    <row r="112" spans="1:14" x14ac:dyDescent="0.25">
      <c r="A112" s="1">
        <v>14</v>
      </c>
      <c r="B112" s="1" t="s">
        <v>11</v>
      </c>
      <c r="C112" s="1" t="s">
        <v>53</v>
      </c>
      <c r="D112" s="1" t="s">
        <v>42</v>
      </c>
      <c r="E112" s="21">
        <v>22461</v>
      </c>
      <c r="F112" s="49">
        <f t="shared" si="12"/>
        <v>1961</v>
      </c>
      <c r="G112" s="49">
        <f t="shared" si="13"/>
        <v>58</v>
      </c>
      <c r="H112" s="1" t="s">
        <v>54</v>
      </c>
      <c r="I112" s="2">
        <v>31450</v>
      </c>
      <c r="J112" s="1" t="s">
        <v>55</v>
      </c>
      <c r="K112" s="10">
        <v>10</v>
      </c>
      <c r="L112" s="14">
        <f t="shared" si="15"/>
        <v>500</v>
      </c>
    </row>
    <row r="113" spans="1:12" x14ac:dyDescent="0.25">
      <c r="A113" s="1">
        <v>26</v>
      </c>
      <c r="B113" s="1" t="s">
        <v>11</v>
      </c>
      <c r="C113" s="10" t="s">
        <v>85</v>
      </c>
      <c r="D113" s="10" t="s">
        <v>86</v>
      </c>
      <c r="E113" s="11">
        <v>22436</v>
      </c>
      <c r="F113" s="49">
        <f t="shared" si="12"/>
        <v>1961</v>
      </c>
      <c r="G113" s="49">
        <f t="shared" si="13"/>
        <v>58</v>
      </c>
      <c r="H113" s="10" t="s">
        <v>26</v>
      </c>
      <c r="I113" s="12">
        <v>31670</v>
      </c>
      <c r="J113" s="10" t="s">
        <v>15</v>
      </c>
      <c r="K113" s="10">
        <v>10</v>
      </c>
      <c r="L113" s="14">
        <f t="shared" si="15"/>
        <v>500</v>
      </c>
    </row>
    <row r="114" spans="1:12" x14ac:dyDescent="0.25">
      <c r="A114" s="27">
        <v>54</v>
      </c>
      <c r="B114" s="15" t="s">
        <v>11</v>
      </c>
      <c r="C114" s="28" t="s">
        <v>169</v>
      </c>
      <c r="D114" s="28" t="s">
        <v>86</v>
      </c>
      <c r="E114" s="29">
        <v>22619</v>
      </c>
      <c r="F114" s="49">
        <f t="shared" si="12"/>
        <v>1961</v>
      </c>
      <c r="G114" s="49">
        <f t="shared" si="13"/>
        <v>58</v>
      </c>
      <c r="H114" s="28"/>
      <c r="I114" s="30">
        <v>31450</v>
      </c>
      <c r="J114" s="28" t="s">
        <v>170</v>
      </c>
      <c r="K114" s="18">
        <v>6</v>
      </c>
      <c r="L114" s="19">
        <v>300</v>
      </c>
    </row>
    <row r="115" spans="1:12" x14ac:dyDescent="0.25">
      <c r="A115" s="1">
        <v>140</v>
      </c>
      <c r="B115" s="1" t="s">
        <v>16</v>
      </c>
      <c r="C115" s="1" t="s">
        <v>351</v>
      </c>
      <c r="D115" s="1" t="s">
        <v>157</v>
      </c>
      <c r="E115" s="21">
        <v>22459</v>
      </c>
      <c r="F115" s="49">
        <f t="shared" si="12"/>
        <v>1961</v>
      </c>
      <c r="G115" s="49">
        <f t="shared" si="13"/>
        <v>58</v>
      </c>
      <c r="H115" s="1" t="s">
        <v>352</v>
      </c>
      <c r="I115" s="2">
        <v>31750</v>
      </c>
      <c r="J115" s="1" t="s">
        <v>81</v>
      </c>
      <c r="K115" s="10">
        <v>5</v>
      </c>
      <c r="L115" s="14">
        <f>K115*50</f>
        <v>250</v>
      </c>
    </row>
    <row r="116" spans="1:12" x14ac:dyDescent="0.25">
      <c r="A116" s="1">
        <v>155</v>
      </c>
      <c r="B116" s="1" t="s">
        <v>16</v>
      </c>
      <c r="C116" s="1" t="s">
        <v>383</v>
      </c>
      <c r="D116" s="1" t="s">
        <v>384</v>
      </c>
      <c r="E116" s="21">
        <v>22641</v>
      </c>
      <c r="F116" s="49">
        <f t="shared" si="12"/>
        <v>1961</v>
      </c>
      <c r="G116" s="49">
        <f t="shared" si="13"/>
        <v>58</v>
      </c>
      <c r="H116" s="1" t="s">
        <v>385</v>
      </c>
      <c r="I116" s="2">
        <v>31320</v>
      </c>
      <c r="J116" s="1" t="s">
        <v>33</v>
      </c>
      <c r="K116" s="10">
        <v>2</v>
      </c>
      <c r="L116" s="14">
        <f>K116*50</f>
        <v>100</v>
      </c>
    </row>
    <row r="117" spans="1:12" x14ac:dyDescent="0.25">
      <c r="A117" s="1">
        <v>167</v>
      </c>
      <c r="B117" s="1" t="s">
        <v>11</v>
      </c>
      <c r="C117" s="1" t="s">
        <v>414</v>
      </c>
      <c r="D117" s="1" t="s">
        <v>415</v>
      </c>
      <c r="E117" s="21">
        <v>22519</v>
      </c>
      <c r="F117" s="49">
        <f t="shared" si="12"/>
        <v>1961</v>
      </c>
      <c r="G117" s="49">
        <f t="shared" si="13"/>
        <v>58</v>
      </c>
      <c r="H117" s="1" t="s">
        <v>202</v>
      </c>
      <c r="I117" s="2">
        <v>11400</v>
      </c>
      <c r="J117" s="1" t="s">
        <v>416</v>
      </c>
      <c r="K117" s="10">
        <v>20</v>
      </c>
      <c r="L117" s="14">
        <f>K117*50</f>
        <v>1000</v>
      </c>
    </row>
    <row r="118" spans="1:12" x14ac:dyDescent="0.25">
      <c r="A118" s="1">
        <v>194</v>
      </c>
      <c r="B118" s="1" t="s">
        <v>16</v>
      </c>
      <c r="C118" s="1" t="s">
        <v>478</v>
      </c>
      <c r="D118" s="1" t="s">
        <v>96</v>
      </c>
      <c r="E118" s="21">
        <v>22317</v>
      </c>
      <c r="F118" s="49">
        <f t="shared" si="12"/>
        <v>1961</v>
      </c>
      <c r="G118" s="49">
        <f t="shared" si="13"/>
        <v>58</v>
      </c>
      <c r="H118" s="1" t="s">
        <v>479</v>
      </c>
      <c r="I118" s="2">
        <v>31450</v>
      </c>
      <c r="J118" s="1" t="s">
        <v>480</v>
      </c>
      <c r="K118" s="10">
        <v>10</v>
      </c>
      <c r="L118" s="14">
        <v>500</v>
      </c>
    </row>
    <row r="119" spans="1:12" x14ac:dyDescent="0.25">
      <c r="A119" s="1">
        <v>37</v>
      </c>
      <c r="B119" s="1" t="s">
        <v>11</v>
      </c>
      <c r="C119" s="10" t="s">
        <v>120</v>
      </c>
      <c r="D119" s="10" t="s">
        <v>121</v>
      </c>
      <c r="E119" s="11">
        <v>22155</v>
      </c>
      <c r="F119" s="49">
        <f t="shared" si="12"/>
        <v>1960</v>
      </c>
      <c r="G119" s="49">
        <f t="shared" si="13"/>
        <v>59</v>
      </c>
      <c r="H119" s="10" t="s">
        <v>122</v>
      </c>
      <c r="I119" s="12">
        <v>31670</v>
      </c>
      <c r="J119" s="10" t="s">
        <v>15</v>
      </c>
      <c r="K119" s="10">
        <v>10</v>
      </c>
      <c r="L119" s="14">
        <f>K119*50</f>
        <v>500</v>
      </c>
    </row>
    <row r="120" spans="1:12" x14ac:dyDescent="0.25">
      <c r="A120" s="13">
        <v>49</v>
      </c>
      <c r="B120" s="1" t="s">
        <v>16</v>
      </c>
      <c r="C120" s="24" t="s">
        <v>156</v>
      </c>
      <c r="D120" s="10" t="s">
        <v>157</v>
      </c>
      <c r="E120" s="21">
        <v>22150</v>
      </c>
      <c r="F120" s="49">
        <f t="shared" si="12"/>
        <v>1960</v>
      </c>
      <c r="G120" s="49">
        <f t="shared" si="13"/>
        <v>59</v>
      </c>
      <c r="H120" s="10" t="s">
        <v>155</v>
      </c>
      <c r="I120" s="12">
        <v>31670</v>
      </c>
      <c r="J120" s="10" t="s">
        <v>15</v>
      </c>
      <c r="K120" s="10">
        <v>10</v>
      </c>
      <c r="L120" s="14">
        <f>K120*50</f>
        <v>500</v>
      </c>
    </row>
    <row r="121" spans="1:12" x14ac:dyDescent="0.25">
      <c r="A121" s="13">
        <v>55</v>
      </c>
      <c r="B121" s="1" t="s">
        <v>11</v>
      </c>
      <c r="C121" s="1" t="s">
        <v>171</v>
      </c>
      <c r="D121" s="1" t="s">
        <v>130</v>
      </c>
      <c r="E121" s="21">
        <v>21999</v>
      </c>
      <c r="F121" s="49">
        <f t="shared" si="12"/>
        <v>1960</v>
      </c>
      <c r="G121" s="49">
        <f t="shared" si="13"/>
        <v>59</v>
      </c>
      <c r="H121" s="1" t="s">
        <v>155</v>
      </c>
      <c r="I121" s="2">
        <v>31670</v>
      </c>
      <c r="J121" s="1" t="s">
        <v>23</v>
      </c>
      <c r="K121" s="10">
        <v>10</v>
      </c>
      <c r="L121" s="14">
        <f>K121*50</f>
        <v>500</v>
      </c>
    </row>
    <row r="122" spans="1:12" x14ac:dyDescent="0.25">
      <c r="A122" s="1">
        <v>30</v>
      </c>
      <c r="B122" s="1" t="s">
        <v>16</v>
      </c>
      <c r="C122" s="10" t="s">
        <v>95</v>
      </c>
      <c r="D122" s="10" t="s">
        <v>96</v>
      </c>
      <c r="E122" s="11">
        <v>21793</v>
      </c>
      <c r="F122" s="49">
        <f t="shared" si="12"/>
        <v>1959</v>
      </c>
      <c r="G122" s="49">
        <f t="shared" si="13"/>
        <v>60</v>
      </c>
      <c r="H122" s="10" t="s">
        <v>97</v>
      </c>
      <c r="I122" s="12">
        <v>31670</v>
      </c>
      <c r="J122" s="10" t="s">
        <v>15</v>
      </c>
      <c r="K122" s="10">
        <v>4</v>
      </c>
      <c r="L122" s="14">
        <f>K122*50</f>
        <v>200</v>
      </c>
    </row>
    <row r="123" spans="1:12" x14ac:dyDescent="0.25">
      <c r="A123" s="32">
        <v>60</v>
      </c>
      <c r="B123" s="15" t="s">
        <v>16</v>
      </c>
      <c r="C123" s="15" t="s">
        <v>184</v>
      </c>
      <c r="D123" s="15" t="s">
        <v>185</v>
      </c>
      <c r="E123" s="16">
        <v>21743</v>
      </c>
      <c r="F123" s="49">
        <f t="shared" si="12"/>
        <v>1959</v>
      </c>
      <c r="G123" s="49">
        <f t="shared" si="13"/>
        <v>60</v>
      </c>
      <c r="H123" s="15" t="s">
        <v>186</v>
      </c>
      <c r="I123" s="17">
        <v>31520</v>
      </c>
      <c r="J123" s="15" t="s">
        <v>187</v>
      </c>
      <c r="K123" s="18">
        <v>10</v>
      </c>
      <c r="L123" s="19">
        <v>1500</v>
      </c>
    </row>
    <row r="124" spans="1:12" x14ac:dyDescent="0.25">
      <c r="A124" s="1">
        <v>141</v>
      </c>
      <c r="B124" s="1" t="s">
        <v>11</v>
      </c>
      <c r="C124" s="1" t="s">
        <v>75</v>
      </c>
      <c r="D124" s="1" t="s">
        <v>330</v>
      </c>
      <c r="E124" s="21">
        <v>21690</v>
      </c>
      <c r="F124" s="49">
        <f t="shared" si="12"/>
        <v>1959</v>
      </c>
      <c r="G124" s="49">
        <f t="shared" si="13"/>
        <v>60</v>
      </c>
      <c r="H124" s="1" t="s">
        <v>353</v>
      </c>
      <c r="I124" s="2">
        <v>31750</v>
      </c>
      <c r="J124" s="1" t="s">
        <v>81</v>
      </c>
      <c r="K124" s="10">
        <v>5</v>
      </c>
      <c r="L124" s="14">
        <f t="shared" ref="L124:L129" si="16">K124*50</f>
        <v>250</v>
      </c>
    </row>
    <row r="125" spans="1:12" x14ac:dyDescent="0.25">
      <c r="A125" s="1">
        <v>32</v>
      </c>
      <c r="B125" s="1" t="s">
        <v>16</v>
      </c>
      <c r="C125" s="1" t="s">
        <v>101</v>
      </c>
      <c r="D125" s="1" t="s">
        <v>102</v>
      </c>
      <c r="E125" s="21">
        <v>21472</v>
      </c>
      <c r="F125" s="49">
        <f t="shared" si="12"/>
        <v>1958</v>
      </c>
      <c r="G125" s="49">
        <f t="shared" si="13"/>
        <v>61</v>
      </c>
      <c r="H125" s="1" t="s">
        <v>103</v>
      </c>
      <c r="I125" s="2">
        <v>31450</v>
      </c>
      <c r="J125" s="1" t="s">
        <v>100</v>
      </c>
      <c r="K125" s="10">
        <v>10</v>
      </c>
      <c r="L125" s="14">
        <f t="shared" si="16"/>
        <v>500</v>
      </c>
    </row>
    <row r="126" spans="1:12" x14ac:dyDescent="0.25">
      <c r="A126" s="1">
        <v>128</v>
      </c>
      <c r="B126" s="1" t="s">
        <v>16</v>
      </c>
      <c r="C126" s="1" t="s">
        <v>323</v>
      </c>
      <c r="D126" s="1" t="s">
        <v>204</v>
      </c>
      <c r="E126" s="21">
        <v>21314</v>
      </c>
      <c r="F126" s="49">
        <f t="shared" si="12"/>
        <v>1958</v>
      </c>
      <c r="G126" s="49">
        <f t="shared" si="13"/>
        <v>61</v>
      </c>
      <c r="H126" s="1" t="s">
        <v>140</v>
      </c>
      <c r="I126" s="2">
        <v>31450</v>
      </c>
      <c r="J126" s="1" t="s">
        <v>100</v>
      </c>
      <c r="K126" s="10">
        <v>2</v>
      </c>
      <c r="L126" s="14">
        <f t="shared" si="16"/>
        <v>100</v>
      </c>
    </row>
    <row r="127" spans="1:12" x14ac:dyDescent="0.25">
      <c r="A127" s="1">
        <v>133</v>
      </c>
      <c r="B127" s="1" t="s">
        <v>16</v>
      </c>
      <c r="C127" s="1" t="s">
        <v>336</v>
      </c>
      <c r="D127" s="1" t="s">
        <v>204</v>
      </c>
      <c r="E127" s="21">
        <v>21496</v>
      </c>
      <c r="F127" s="49">
        <f t="shared" si="12"/>
        <v>1958</v>
      </c>
      <c r="G127" s="49">
        <f t="shared" si="13"/>
        <v>61</v>
      </c>
      <c r="H127" s="1" t="s">
        <v>337</v>
      </c>
      <c r="I127" s="2">
        <v>31670</v>
      </c>
      <c r="J127" s="1" t="s">
        <v>23</v>
      </c>
      <c r="K127" s="10">
        <v>10</v>
      </c>
      <c r="L127" s="14">
        <f t="shared" si="16"/>
        <v>500</v>
      </c>
    </row>
    <row r="128" spans="1:12" x14ac:dyDescent="0.25">
      <c r="A128" s="1">
        <v>145</v>
      </c>
      <c r="B128" s="1" t="s">
        <v>16</v>
      </c>
      <c r="C128" s="1" t="s">
        <v>360</v>
      </c>
      <c r="D128" s="1" t="s">
        <v>361</v>
      </c>
      <c r="E128" s="21">
        <v>21422</v>
      </c>
      <c r="F128" s="49">
        <f t="shared" si="12"/>
        <v>1958</v>
      </c>
      <c r="G128" s="49">
        <f t="shared" si="13"/>
        <v>61</v>
      </c>
      <c r="H128" s="1" t="s">
        <v>362</v>
      </c>
      <c r="I128" s="2">
        <v>31450</v>
      </c>
      <c r="J128" s="1" t="s">
        <v>170</v>
      </c>
      <c r="K128" s="10">
        <v>1</v>
      </c>
      <c r="L128" s="14">
        <f t="shared" si="16"/>
        <v>50</v>
      </c>
    </row>
    <row r="129" spans="1:12" x14ac:dyDescent="0.25">
      <c r="A129" s="1">
        <v>154</v>
      </c>
      <c r="B129" s="1" t="s">
        <v>11</v>
      </c>
      <c r="C129" s="1" t="s">
        <v>380</v>
      </c>
      <c r="D129" s="1" t="s">
        <v>381</v>
      </c>
      <c r="E129" s="21">
        <v>21217</v>
      </c>
      <c r="F129" s="49">
        <f t="shared" si="12"/>
        <v>1958</v>
      </c>
      <c r="G129" s="49">
        <f t="shared" si="13"/>
        <v>61</v>
      </c>
      <c r="H129" s="1" t="s">
        <v>23</v>
      </c>
      <c r="I129" s="2">
        <v>31650</v>
      </c>
      <c r="J129" s="1" t="s">
        <v>382</v>
      </c>
      <c r="K129" s="10">
        <v>1</v>
      </c>
      <c r="L129" s="14">
        <f t="shared" si="16"/>
        <v>50</v>
      </c>
    </row>
    <row r="130" spans="1:12" x14ac:dyDescent="0.25">
      <c r="A130" s="1">
        <v>180</v>
      </c>
      <c r="B130" s="1" t="s">
        <v>11</v>
      </c>
      <c r="C130" s="1" t="s">
        <v>444</v>
      </c>
      <c r="D130" s="1" t="s">
        <v>339</v>
      </c>
      <c r="E130" s="21">
        <v>21412</v>
      </c>
      <c r="F130" s="49">
        <f t="shared" si="12"/>
        <v>1958</v>
      </c>
      <c r="G130" s="49">
        <f t="shared" si="13"/>
        <v>61</v>
      </c>
      <c r="H130" s="1" t="s">
        <v>186</v>
      </c>
      <c r="I130" s="2">
        <v>31560</v>
      </c>
      <c r="J130" s="1" t="s">
        <v>446</v>
      </c>
      <c r="K130" s="10">
        <v>2</v>
      </c>
      <c r="L130" s="14">
        <v>100</v>
      </c>
    </row>
    <row r="131" spans="1:12" x14ac:dyDescent="0.25">
      <c r="A131" s="1">
        <v>47</v>
      </c>
      <c r="B131" s="1" t="s">
        <v>11</v>
      </c>
      <c r="C131" s="24" t="s">
        <v>149</v>
      </c>
      <c r="D131" s="24" t="s">
        <v>150</v>
      </c>
      <c r="E131" s="23">
        <v>21176</v>
      </c>
      <c r="F131" s="49">
        <f t="shared" si="12"/>
        <v>1957</v>
      </c>
      <c r="G131" s="49">
        <f t="shared" si="13"/>
        <v>62</v>
      </c>
      <c r="H131" s="24" t="s">
        <v>151</v>
      </c>
      <c r="I131" s="25">
        <v>31440</v>
      </c>
      <c r="J131" s="24" t="s">
        <v>152</v>
      </c>
      <c r="K131" s="10">
        <v>10</v>
      </c>
      <c r="L131" s="14">
        <f t="shared" ref="L131:L140" si="17">K131*50</f>
        <v>500</v>
      </c>
    </row>
    <row r="132" spans="1:12" x14ac:dyDescent="0.25">
      <c r="A132" s="13">
        <v>48</v>
      </c>
      <c r="B132" s="1" t="s">
        <v>11</v>
      </c>
      <c r="C132" s="10" t="s">
        <v>153</v>
      </c>
      <c r="D132" s="10" t="s">
        <v>154</v>
      </c>
      <c r="E132" s="11">
        <v>21077</v>
      </c>
      <c r="F132" s="49">
        <f t="shared" si="12"/>
        <v>1957</v>
      </c>
      <c r="G132" s="49">
        <f t="shared" si="13"/>
        <v>62</v>
      </c>
      <c r="H132" s="10" t="s">
        <v>155</v>
      </c>
      <c r="I132" s="12">
        <v>31670</v>
      </c>
      <c r="J132" s="10" t="s">
        <v>15</v>
      </c>
      <c r="K132" s="10">
        <v>10</v>
      </c>
      <c r="L132" s="14">
        <f t="shared" si="17"/>
        <v>500</v>
      </c>
    </row>
    <row r="133" spans="1:12" x14ac:dyDescent="0.25">
      <c r="A133" s="1">
        <v>130</v>
      </c>
      <c r="B133" s="1" t="s">
        <v>11</v>
      </c>
      <c r="C133" s="1" t="s">
        <v>326</v>
      </c>
      <c r="D133" s="1" t="s">
        <v>99</v>
      </c>
      <c r="E133" s="21">
        <v>20840</v>
      </c>
      <c r="F133" s="49">
        <f t="shared" si="12"/>
        <v>1957</v>
      </c>
      <c r="G133" s="49">
        <f t="shared" si="13"/>
        <v>62</v>
      </c>
      <c r="H133" s="1" t="s">
        <v>327</v>
      </c>
      <c r="I133" s="2">
        <v>31450</v>
      </c>
      <c r="J133" s="1" t="s">
        <v>328</v>
      </c>
      <c r="K133" s="10">
        <v>1</v>
      </c>
      <c r="L133" s="14">
        <f t="shared" si="17"/>
        <v>50</v>
      </c>
    </row>
    <row r="134" spans="1:12" x14ac:dyDescent="0.25">
      <c r="A134" s="1">
        <v>142</v>
      </c>
      <c r="B134" s="1" t="s">
        <v>16</v>
      </c>
      <c r="C134" s="1" t="s">
        <v>326</v>
      </c>
      <c r="D134" s="1" t="s">
        <v>354</v>
      </c>
      <c r="E134" s="21">
        <v>20863</v>
      </c>
      <c r="F134" s="49">
        <f t="shared" si="12"/>
        <v>1957</v>
      </c>
      <c r="G134" s="49">
        <f t="shared" si="13"/>
        <v>62</v>
      </c>
      <c r="H134" s="1" t="s">
        <v>126</v>
      </c>
      <c r="I134" s="2">
        <v>31450</v>
      </c>
      <c r="J134" s="1" t="s">
        <v>328</v>
      </c>
      <c r="K134" s="10">
        <v>1</v>
      </c>
      <c r="L134" s="14">
        <f t="shared" si="17"/>
        <v>50</v>
      </c>
    </row>
    <row r="135" spans="1:12" x14ac:dyDescent="0.25">
      <c r="A135" s="1">
        <v>46</v>
      </c>
      <c r="B135" s="1" t="s">
        <v>11</v>
      </c>
      <c r="C135" s="24" t="s">
        <v>147</v>
      </c>
      <c r="D135" s="24" t="s">
        <v>130</v>
      </c>
      <c r="E135" s="23">
        <v>20483</v>
      </c>
      <c r="F135" s="49">
        <f t="shared" si="12"/>
        <v>1956</v>
      </c>
      <c r="G135" s="49">
        <f t="shared" si="13"/>
        <v>63</v>
      </c>
      <c r="H135" s="24" t="s">
        <v>148</v>
      </c>
      <c r="I135" s="25">
        <v>31450</v>
      </c>
      <c r="J135" s="24" t="s">
        <v>100</v>
      </c>
      <c r="K135" s="10">
        <v>4</v>
      </c>
      <c r="L135" s="14">
        <f t="shared" si="17"/>
        <v>200</v>
      </c>
    </row>
    <row r="136" spans="1:12" x14ac:dyDescent="0.25">
      <c r="A136" s="1">
        <v>136</v>
      </c>
      <c r="B136" s="1" t="s">
        <v>179</v>
      </c>
      <c r="C136" s="1" t="s">
        <v>343</v>
      </c>
      <c r="D136" s="1" t="s">
        <v>344</v>
      </c>
      <c r="E136" s="1"/>
      <c r="F136" s="1"/>
      <c r="G136" s="1"/>
      <c r="H136" s="1"/>
      <c r="I136" s="2">
        <v>69120</v>
      </c>
      <c r="J136" s="1" t="s">
        <v>345</v>
      </c>
      <c r="K136" s="10">
        <v>40</v>
      </c>
      <c r="L136" s="14">
        <f t="shared" si="17"/>
        <v>2000</v>
      </c>
    </row>
    <row r="137" spans="1:12" x14ac:dyDescent="0.25">
      <c r="A137" s="1">
        <v>137</v>
      </c>
      <c r="B137" s="1" t="s">
        <v>225</v>
      </c>
      <c r="C137" s="1" t="s">
        <v>100</v>
      </c>
      <c r="D137" s="1" t="s">
        <v>346</v>
      </c>
      <c r="E137" s="1"/>
      <c r="F137" s="1"/>
      <c r="G137" s="1"/>
      <c r="H137" s="1"/>
      <c r="I137" s="2">
        <v>31450</v>
      </c>
      <c r="J137" s="1" t="s">
        <v>100</v>
      </c>
      <c r="K137" s="10">
        <v>5</v>
      </c>
      <c r="L137" s="14">
        <f t="shared" si="17"/>
        <v>250</v>
      </c>
    </row>
    <row r="138" spans="1:12" x14ac:dyDescent="0.25">
      <c r="A138" s="1">
        <v>138</v>
      </c>
      <c r="B138" s="1" t="s">
        <v>225</v>
      </c>
      <c r="C138" s="1" t="s">
        <v>347</v>
      </c>
      <c r="D138" s="1" t="s">
        <v>346</v>
      </c>
      <c r="E138" s="1"/>
      <c r="F138" s="1"/>
      <c r="G138" s="1"/>
      <c r="H138" s="1"/>
      <c r="I138" s="2">
        <v>31450</v>
      </c>
      <c r="J138" s="1" t="s">
        <v>183</v>
      </c>
      <c r="K138" s="10">
        <v>5</v>
      </c>
      <c r="L138" s="14">
        <f t="shared" si="17"/>
        <v>250</v>
      </c>
    </row>
    <row r="139" spans="1:12" x14ac:dyDescent="0.25">
      <c r="A139" s="13">
        <v>53</v>
      </c>
      <c r="B139" s="1" t="s">
        <v>11</v>
      </c>
      <c r="C139" s="1" t="s">
        <v>167</v>
      </c>
      <c r="D139" s="1" t="s">
        <v>69</v>
      </c>
      <c r="E139" s="21">
        <v>20801</v>
      </c>
      <c r="F139" s="49">
        <f t="shared" ref="F139:F170" si="18">YEAR(E139)</f>
        <v>1956</v>
      </c>
      <c r="G139" s="49">
        <f t="shared" ref="G139:G157" si="19">2019-F139</f>
        <v>63</v>
      </c>
      <c r="H139" s="1" t="s">
        <v>168</v>
      </c>
      <c r="I139" s="2">
        <v>31320</v>
      </c>
      <c r="J139" s="1" t="s">
        <v>33</v>
      </c>
      <c r="K139" s="10">
        <v>10</v>
      </c>
      <c r="L139" s="14">
        <f t="shared" si="17"/>
        <v>500</v>
      </c>
    </row>
    <row r="140" spans="1:12" x14ac:dyDescent="0.25">
      <c r="A140" s="1">
        <v>132</v>
      </c>
      <c r="B140" s="1" t="s">
        <v>11</v>
      </c>
      <c r="C140" s="1" t="s">
        <v>333</v>
      </c>
      <c r="D140" s="1" t="s">
        <v>334</v>
      </c>
      <c r="E140" s="21">
        <v>20750</v>
      </c>
      <c r="F140" s="49">
        <f t="shared" si="18"/>
        <v>1956</v>
      </c>
      <c r="G140" s="49">
        <f t="shared" si="19"/>
        <v>63</v>
      </c>
      <c r="H140" s="1" t="s">
        <v>126</v>
      </c>
      <c r="I140" s="2">
        <v>31520</v>
      </c>
      <c r="J140" s="1" t="s">
        <v>335</v>
      </c>
      <c r="K140" s="10">
        <v>10</v>
      </c>
      <c r="L140" s="14">
        <f t="shared" si="17"/>
        <v>500</v>
      </c>
    </row>
    <row r="141" spans="1:12" x14ac:dyDescent="0.25">
      <c r="A141" s="1">
        <v>193</v>
      </c>
      <c r="B141" s="1" t="s">
        <v>16</v>
      </c>
      <c r="C141" s="1" t="s">
        <v>475</v>
      </c>
      <c r="D141" s="1" t="s">
        <v>476</v>
      </c>
      <c r="E141" s="21">
        <v>20517</v>
      </c>
      <c r="F141" s="49">
        <f t="shared" si="18"/>
        <v>1956</v>
      </c>
      <c r="G141" s="49">
        <f t="shared" si="19"/>
        <v>63</v>
      </c>
      <c r="H141" s="1" t="s">
        <v>477</v>
      </c>
      <c r="I141" s="2">
        <v>31320</v>
      </c>
      <c r="J141" s="1" t="s">
        <v>33</v>
      </c>
      <c r="K141" s="10">
        <v>10</v>
      </c>
      <c r="L141" s="14">
        <v>500</v>
      </c>
    </row>
    <row r="142" spans="1:12" x14ac:dyDescent="0.25">
      <c r="A142" s="1">
        <v>7</v>
      </c>
      <c r="B142" s="1" t="s">
        <v>16</v>
      </c>
      <c r="C142" s="1" t="s">
        <v>34</v>
      </c>
      <c r="D142" s="1" t="s">
        <v>35</v>
      </c>
      <c r="E142" s="21">
        <v>20366</v>
      </c>
      <c r="F142" s="49">
        <f t="shared" si="18"/>
        <v>1955</v>
      </c>
      <c r="G142" s="49">
        <f t="shared" si="19"/>
        <v>64</v>
      </c>
      <c r="H142" s="1" t="s">
        <v>37</v>
      </c>
      <c r="I142" s="2">
        <v>31320</v>
      </c>
      <c r="J142" s="1" t="s">
        <v>38</v>
      </c>
      <c r="K142" s="10">
        <v>10</v>
      </c>
      <c r="L142" s="14">
        <f t="shared" ref="L142:L164" si="20">K142*50</f>
        <v>500</v>
      </c>
    </row>
    <row r="143" spans="1:12" x14ac:dyDescent="0.25">
      <c r="A143" s="1">
        <v>8</v>
      </c>
      <c r="B143" s="1" t="s">
        <v>11</v>
      </c>
      <c r="C143" s="1" t="s">
        <v>36</v>
      </c>
      <c r="D143" s="1" t="s">
        <v>39</v>
      </c>
      <c r="E143" s="21">
        <v>20301</v>
      </c>
      <c r="F143" s="49">
        <f t="shared" si="18"/>
        <v>1955</v>
      </c>
      <c r="G143" s="49">
        <f t="shared" si="19"/>
        <v>64</v>
      </c>
      <c r="H143" s="1" t="s">
        <v>40</v>
      </c>
      <c r="I143" s="2">
        <v>31320</v>
      </c>
      <c r="J143" s="1" t="s">
        <v>38</v>
      </c>
      <c r="K143" s="10">
        <v>10</v>
      </c>
      <c r="L143" s="14">
        <f t="shared" si="20"/>
        <v>500</v>
      </c>
    </row>
    <row r="144" spans="1:12" x14ac:dyDescent="0.25">
      <c r="A144" s="13">
        <v>71</v>
      </c>
      <c r="B144" s="1" t="s">
        <v>11</v>
      </c>
      <c r="C144" s="1" t="s">
        <v>214</v>
      </c>
      <c r="D144" s="1" t="s">
        <v>215</v>
      </c>
      <c r="E144" s="21">
        <v>20160</v>
      </c>
      <c r="F144" s="49">
        <f t="shared" si="18"/>
        <v>1955</v>
      </c>
      <c r="G144" s="49">
        <f t="shared" si="19"/>
        <v>64</v>
      </c>
      <c r="H144" s="1" t="s">
        <v>216</v>
      </c>
      <c r="I144" s="2">
        <v>31750</v>
      </c>
      <c r="J144" s="1" t="s">
        <v>81</v>
      </c>
      <c r="K144" s="10">
        <v>2</v>
      </c>
      <c r="L144" s="14">
        <f t="shared" si="20"/>
        <v>100</v>
      </c>
    </row>
    <row r="145" spans="1:12" x14ac:dyDescent="0.25">
      <c r="A145" s="13">
        <v>75</v>
      </c>
      <c r="B145" s="1" t="s">
        <v>11</v>
      </c>
      <c r="C145" s="1" t="s">
        <v>223</v>
      </c>
      <c r="D145" s="1" t="s">
        <v>224</v>
      </c>
      <c r="E145" s="21">
        <v>20352</v>
      </c>
      <c r="F145" s="49">
        <f t="shared" si="18"/>
        <v>1955</v>
      </c>
      <c r="G145" s="49">
        <f t="shared" si="19"/>
        <v>64</v>
      </c>
      <c r="H145" s="1" t="s">
        <v>216</v>
      </c>
      <c r="I145" s="2">
        <v>31670</v>
      </c>
      <c r="J145" s="1" t="s">
        <v>23</v>
      </c>
      <c r="K145" s="10">
        <v>10</v>
      </c>
      <c r="L145" s="14">
        <f t="shared" si="20"/>
        <v>500</v>
      </c>
    </row>
    <row r="146" spans="1:12" x14ac:dyDescent="0.25">
      <c r="A146" s="1">
        <v>134</v>
      </c>
      <c r="B146" s="1" t="s">
        <v>11</v>
      </c>
      <c r="C146" s="1" t="s">
        <v>338</v>
      </c>
      <c r="D146" s="1" t="s">
        <v>339</v>
      </c>
      <c r="E146" s="21">
        <v>20266</v>
      </c>
      <c r="F146" s="49">
        <f t="shared" si="18"/>
        <v>1955</v>
      </c>
      <c r="G146" s="49">
        <f t="shared" si="19"/>
        <v>64</v>
      </c>
      <c r="H146" s="1" t="s">
        <v>340</v>
      </c>
      <c r="I146" s="2">
        <v>31670</v>
      </c>
      <c r="J146" s="1" t="s">
        <v>23</v>
      </c>
      <c r="K146" s="10">
        <v>2</v>
      </c>
      <c r="L146" s="14">
        <f t="shared" si="20"/>
        <v>100</v>
      </c>
    </row>
    <row r="147" spans="1:12" x14ac:dyDescent="0.25">
      <c r="A147" s="1">
        <v>147</v>
      </c>
      <c r="B147" s="1" t="s">
        <v>11</v>
      </c>
      <c r="C147" s="1" t="s">
        <v>86</v>
      </c>
      <c r="D147" s="1" t="s">
        <v>261</v>
      </c>
      <c r="E147" s="21">
        <v>20195</v>
      </c>
      <c r="F147" s="49">
        <f t="shared" si="18"/>
        <v>1955</v>
      </c>
      <c r="G147" s="49">
        <f t="shared" si="19"/>
        <v>64</v>
      </c>
      <c r="H147" s="1" t="s">
        <v>365</v>
      </c>
      <c r="I147" s="2">
        <v>31450</v>
      </c>
      <c r="J147" s="1" t="s">
        <v>170</v>
      </c>
      <c r="K147" s="10">
        <v>5</v>
      </c>
      <c r="L147" s="14">
        <f t="shared" si="20"/>
        <v>250</v>
      </c>
    </row>
    <row r="148" spans="1:12" x14ac:dyDescent="0.25">
      <c r="A148" s="1">
        <v>148</v>
      </c>
      <c r="B148" s="1" t="s">
        <v>16</v>
      </c>
      <c r="C148" s="1" t="s">
        <v>366</v>
      </c>
      <c r="D148" s="1" t="s">
        <v>88</v>
      </c>
      <c r="E148" s="21">
        <v>20190</v>
      </c>
      <c r="F148" s="49">
        <f t="shared" si="18"/>
        <v>1955</v>
      </c>
      <c r="G148" s="49">
        <f t="shared" si="19"/>
        <v>64</v>
      </c>
      <c r="H148" s="1" t="s">
        <v>367</v>
      </c>
      <c r="I148" s="2">
        <v>31450</v>
      </c>
      <c r="J148" s="1" t="s">
        <v>170</v>
      </c>
      <c r="K148" s="10">
        <v>4</v>
      </c>
      <c r="L148" s="14">
        <f t="shared" si="20"/>
        <v>200</v>
      </c>
    </row>
    <row r="149" spans="1:12" x14ac:dyDescent="0.25">
      <c r="A149" s="1">
        <v>2</v>
      </c>
      <c r="B149" s="1" t="s">
        <v>16</v>
      </c>
      <c r="C149" s="10" t="s">
        <v>17</v>
      </c>
      <c r="D149" s="10" t="s">
        <v>18</v>
      </c>
      <c r="E149" s="11">
        <v>19885</v>
      </c>
      <c r="F149" s="49">
        <f t="shared" si="18"/>
        <v>1954</v>
      </c>
      <c r="G149" s="49">
        <f t="shared" si="19"/>
        <v>65</v>
      </c>
      <c r="H149" s="10" t="s">
        <v>19</v>
      </c>
      <c r="I149" s="12">
        <v>31670</v>
      </c>
      <c r="J149" s="10" t="s">
        <v>15</v>
      </c>
      <c r="K149" s="10">
        <v>10</v>
      </c>
      <c r="L149" s="14">
        <f t="shared" si="20"/>
        <v>500</v>
      </c>
    </row>
    <row r="150" spans="1:12" x14ac:dyDescent="0.25">
      <c r="A150" s="1">
        <v>17</v>
      </c>
      <c r="B150" s="1" t="s">
        <v>11</v>
      </c>
      <c r="C150" s="1" t="s">
        <v>62</v>
      </c>
      <c r="D150" s="1" t="s">
        <v>63</v>
      </c>
      <c r="E150" s="21">
        <v>20028</v>
      </c>
      <c r="F150" s="49">
        <f t="shared" si="18"/>
        <v>1954</v>
      </c>
      <c r="G150" s="49">
        <f t="shared" si="19"/>
        <v>65</v>
      </c>
      <c r="H150" s="1" t="s">
        <v>64</v>
      </c>
      <c r="I150" s="2">
        <v>31320</v>
      </c>
      <c r="J150" s="1" t="s">
        <v>33</v>
      </c>
      <c r="K150" s="10">
        <v>2</v>
      </c>
      <c r="L150" s="14">
        <f t="shared" si="20"/>
        <v>100</v>
      </c>
    </row>
    <row r="151" spans="1:12" x14ac:dyDescent="0.25">
      <c r="A151" s="13">
        <v>65</v>
      </c>
      <c r="B151" s="1" t="s">
        <v>16</v>
      </c>
      <c r="C151" s="1" t="s">
        <v>197</v>
      </c>
      <c r="D151" s="1" t="s">
        <v>198</v>
      </c>
      <c r="E151" s="21">
        <v>19934</v>
      </c>
      <c r="F151" s="49">
        <f t="shared" si="18"/>
        <v>1954</v>
      </c>
      <c r="G151" s="49">
        <f t="shared" si="19"/>
        <v>65</v>
      </c>
      <c r="H151" s="1" t="s">
        <v>199</v>
      </c>
      <c r="I151" s="2">
        <v>31670</v>
      </c>
      <c r="J151" s="1" t="s">
        <v>23</v>
      </c>
      <c r="K151" s="10">
        <v>2</v>
      </c>
      <c r="L151" s="14">
        <f t="shared" si="20"/>
        <v>100</v>
      </c>
    </row>
    <row r="152" spans="1:12" x14ac:dyDescent="0.25">
      <c r="A152" s="1">
        <v>171</v>
      </c>
      <c r="B152" s="1" t="s">
        <v>11</v>
      </c>
      <c r="C152" s="1" t="s">
        <v>424</v>
      </c>
      <c r="D152" s="1" t="s">
        <v>215</v>
      </c>
      <c r="E152" s="21">
        <v>20058</v>
      </c>
      <c r="F152" s="49">
        <f t="shared" si="18"/>
        <v>1954</v>
      </c>
      <c r="G152" s="49">
        <f t="shared" si="19"/>
        <v>65</v>
      </c>
      <c r="H152" s="1" t="s">
        <v>425</v>
      </c>
      <c r="I152" s="2">
        <v>31750</v>
      </c>
      <c r="J152" s="1" t="s">
        <v>81</v>
      </c>
      <c r="K152" s="1">
        <v>1</v>
      </c>
      <c r="L152" s="14">
        <f t="shared" si="20"/>
        <v>50</v>
      </c>
    </row>
    <row r="153" spans="1:12" x14ac:dyDescent="0.25">
      <c r="A153" s="13">
        <v>59</v>
      </c>
      <c r="B153" s="1" t="s">
        <v>11</v>
      </c>
      <c r="C153" s="1" t="s">
        <v>181</v>
      </c>
      <c r="D153" s="1" t="s">
        <v>182</v>
      </c>
      <c r="E153" s="21">
        <v>19437</v>
      </c>
      <c r="F153" s="49">
        <f t="shared" si="18"/>
        <v>1953</v>
      </c>
      <c r="G153" s="49">
        <f t="shared" si="19"/>
        <v>66</v>
      </c>
      <c r="H153" s="1" t="s">
        <v>122</v>
      </c>
      <c r="I153" s="2">
        <v>31450</v>
      </c>
      <c r="J153" s="1" t="s">
        <v>183</v>
      </c>
      <c r="K153" s="10">
        <v>10</v>
      </c>
      <c r="L153" s="14">
        <f t="shared" si="20"/>
        <v>500</v>
      </c>
    </row>
    <row r="154" spans="1:12" x14ac:dyDescent="0.25">
      <c r="A154" s="1">
        <v>162</v>
      </c>
      <c r="B154" s="1" t="s">
        <v>16</v>
      </c>
      <c r="C154" s="1" t="s">
        <v>402</v>
      </c>
      <c r="D154" s="1" t="s">
        <v>49</v>
      </c>
      <c r="E154" s="21">
        <v>19516</v>
      </c>
      <c r="F154" s="49">
        <f t="shared" si="18"/>
        <v>1953</v>
      </c>
      <c r="G154" s="49">
        <f t="shared" si="19"/>
        <v>66</v>
      </c>
      <c r="H154" s="1" t="s">
        <v>403</v>
      </c>
      <c r="I154" s="2">
        <v>31750</v>
      </c>
      <c r="J154" s="1" t="s">
        <v>81</v>
      </c>
      <c r="K154" s="10">
        <v>5</v>
      </c>
      <c r="L154" s="14">
        <f t="shared" si="20"/>
        <v>250</v>
      </c>
    </row>
    <row r="155" spans="1:12" x14ac:dyDescent="0.25">
      <c r="A155" s="1">
        <v>1</v>
      </c>
      <c r="B155" s="1" t="s">
        <v>11</v>
      </c>
      <c r="C155" s="10" t="s">
        <v>12</v>
      </c>
      <c r="D155" s="10" t="s">
        <v>13</v>
      </c>
      <c r="E155" s="11">
        <v>19173</v>
      </c>
      <c r="F155" s="49">
        <f t="shared" si="18"/>
        <v>1952</v>
      </c>
      <c r="G155" s="49">
        <f t="shared" si="19"/>
        <v>67</v>
      </c>
      <c r="H155" s="10" t="s">
        <v>14</v>
      </c>
      <c r="I155" s="12">
        <v>31670</v>
      </c>
      <c r="J155" s="10" t="s">
        <v>15</v>
      </c>
      <c r="K155" s="10">
        <v>10</v>
      </c>
      <c r="L155" s="14">
        <f t="shared" si="20"/>
        <v>500</v>
      </c>
    </row>
    <row r="156" spans="1:12" x14ac:dyDescent="0.25">
      <c r="A156" s="1">
        <v>5</v>
      </c>
      <c r="B156" s="1" t="s">
        <v>11</v>
      </c>
      <c r="C156" s="1" t="s">
        <v>27</v>
      </c>
      <c r="D156" s="1" t="s">
        <v>28</v>
      </c>
      <c r="E156" s="21">
        <v>19217</v>
      </c>
      <c r="F156" s="49">
        <f t="shared" si="18"/>
        <v>1952</v>
      </c>
      <c r="G156" s="49">
        <f t="shared" si="19"/>
        <v>67</v>
      </c>
      <c r="H156" s="1" t="s">
        <v>29</v>
      </c>
      <c r="I156" s="2">
        <v>31670</v>
      </c>
      <c r="J156" s="1" t="s">
        <v>23</v>
      </c>
      <c r="K156" s="10">
        <v>2</v>
      </c>
      <c r="L156" s="14">
        <f t="shared" si="20"/>
        <v>100</v>
      </c>
    </row>
    <row r="157" spans="1:12" x14ac:dyDescent="0.25">
      <c r="A157" s="1">
        <v>25</v>
      </c>
      <c r="B157" s="1" t="s">
        <v>11</v>
      </c>
      <c r="C157" s="10" t="s">
        <v>82</v>
      </c>
      <c r="D157" s="10" t="s">
        <v>83</v>
      </c>
      <c r="E157" s="11">
        <v>19266</v>
      </c>
      <c r="F157" s="49">
        <f t="shared" si="18"/>
        <v>1952</v>
      </c>
      <c r="G157" s="49">
        <f t="shared" si="19"/>
        <v>67</v>
      </c>
      <c r="H157" s="22" t="s">
        <v>84</v>
      </c>
      <c r="I157" s="12">
        <v>31670</v>
      </c>
      <c r="J157" s="10" t="s">
        <v>15</v>
      </c>
      <c r="K157" s="10">
        <v>2</v>
      </c>
      <c r="L157" s="14">
        <f t="shared" si="20"/>
        <v>100</v>
      </c>
    </row>
    <row r="158" spans="1:12" x14ac:dyDescent="0.25">
      <c r="A158" s="1">
        <v>158</v>
      </c>
      <c r="B158" s="1" t="s">
        <v>179</v>
      </c>
      <c r="C158" s="1" t="s">
        <v>393</v>
      </c>
      <c r="D158" s="1" t="s">
        <v>394</v>
      </c>
      <c r="E158" s="21"/>
      <c r="F158" s="49">
        <f t="shared" si="18"/>
        <v>1900</v>
      </c>
      <c r="G158" s="49"/>
      <c r="H158" s="1"/>
      <c r="I158" s="2">
        <v>31300</v>
      </c>
      <c r="J158" s="1" t="s">
        <v>126</v>
      </c>
      <c r="K158" s="10">
        <v>2</v>
      </c>
      <c r="L158" s="14">
        <f t="shared" si="20"/>
        <v>100</v>
      </c>
    </row>
    <row r="159" spans="1:12" x14ac:dyDescent="0.25">
      <c r="A159" s="1">
        <v>43</v>
      </c>
      <c r="B159" s="1" t="s">
        <v>16</v>
      </c>
      <c r="C159" s="24" t="s">
        <v>138</v>
      </c>
      <c r="D159" s="24" t="s">
        <v>139</v>
      </c>
      <c r="E159" s="23">
        <v>19001</v>
      </c>
      <c r="F159" s="49">
        <f t="shared" si="18"/>
        <v>1952</v>
      </c>
      <c r="G159" s="49">
        <f t="shared" ref="G159:G194" si="21">2019-F159</f>
        <v>67</v>
      </c>
      <c r="H159" s="24" t="s">
        <v>140</v>
      </c>
      <c r="I159" s="25">
        <v>31450</v>
      </c>
      <c r="J159" s="24" t="s">
        <v>100</v>
      </c>
      <c r="K159" s="10">
        <v>2</v>
      </c>
      <c r="L159" s="14">
        <f t="shared" si="20"/>
        <v>100</v>
      </c>
    </row>
    <row r="160" spans="1:12" x14ac:dyDescent="0.25">
      <c r="A160" s="1">
        <v>146</v>
      </c>
      <c r="B160" s="1" t="s">
        <v>11</v>
      </c>
      <c r="C160" s="1" t="s">
        <v>363</v>
      </c>
      <c r="D160" s="1" t="s">
        <v>252</v>
      </c>
      <c r="E160" s="21">
        <v>19085</v>
      </c>
      <c r="F160" s="49">
        <f t="shared" si="18"/>
        <v>1952</v>
      </c>
      <c r="G160" s="49">
        <f t="shared" si="21"/>
        <v>67</v>
      </c>
      <c r="H160" s="1" t="s">
        <v>364</v>
      </c>
      <c r="I160" s="2">
        <v>31450</v>
      </c>
      <c r="J160" s="1" t="s">
        <v>170</v>
      </c>
      <c r="K160" s="10">
        <v>1</v>
      </c>
      <c r="L160" s="14">
        <f t="shared" si="20"/>
        <v>50</v>
      </c>
    </row>
    <row r="161" spans="1:12" x14ac:dyDescent="0.25">
      <c r="A161" s="1">
        <v>156</v>
      </c>
      <c r="B161" s="1" t="s">
        <v>16</v>
      </c>
      <c r="C161" s="1" t="s">
        <v>386</v>
      </c>
      <c r="D161" s="1" t="s">
        <v>354</v>
      </c>
      <c r="E161" s="21">
        <v>19131</v>
      </c>
      <c r="F161" s="49">
        <f t="shared" si="18"/>
        <v>1952</v>
      </c>
      <c r="G161" s="49">
        <f t="shared" si="21"/>
        <v>67</v>
      </c>
      <c r="H161" s="1" t="s">
        <v>387</v>
      </c>
      <c r="I161" s="2">
        <v>31450</v>
      </c>
      <c r="J161" s="1" t="s">
        <v>388</v>
      </c>
      <c r="K161" s="10">
        <v>1</v>
      </c>
      <c r="L161" s="14">
        <f t="shared" si="20"/>
        <v>50</v>
      </c>
    </row>
    <row r="162" spans="1:12" x14ac:dyDescent="0.25">
      <c r="A162" s="13">
        <v>66</v>
      </c>
      <c r="B162" s="1" t="s">
        <v>11</v>
      </c>
      <c r="C162" s="1" t="s">
        <v>200</v>
      </c>
      <c r="D162" s="1" t="s">
        <v>201</v>
      </c>
      <c r="E162" s="21">
        <v>18836</v>
      </c>
      <c r="F162" s="49">
        <f t="shared" si="18"/>
        <v>1951</v>
      </c>
      <c r="G162" s="49">
        <f t="shared" si="21"/>
        <v>68</v>
      </c>
      <c r="H162" s="1" t="s">
        <v>202</v>
      </c>
      <c r="I162" s="2">
        <v>31320</v>
      </c>
      <c r="J162" s="1" t="s">
        <v>146</v>
      </c>
      <c r="K162" s="10">
        <v>2</v>
      </c>
      <c r="L162" s="14">
        <f t="shared" si="20"/>
        <v>100</v>
      </c>
    </row>
    <row r="163" spans="1:12" x14ac:dyDescent="0.25">
      <c r="A163" s="13">
        <v>80</v>
      </c>
      <c r="B163" s="1" t="s">
        <v>16</v>
      </c>
      <c r="C163" s="1" t="s">
        <v>233</v>
      </c>
      <c r="D163" s="1" t="s">
        <v>234</v>
      </c>
      <c r="E163" s="21">
        <v>18629</v>
      </c>
      <c r="F163" s="49">
        <f t="shared" si="18"/>
        <v>1951</v>
      </c>
      <c r="G163" s="49">
        <f t="shared" si="21"/>
        <v>68</v>
      </c>
      <c r="H163" s="1" t="s">
        <v>235</v>
      </c>
      <c r="I163" s="2">
        <v>31450</v>
      </c>
      <c r="J163" s="1" t="s">
        <v>236</v>
      </c>
      <c r="K163" s="10">
        <v>2</v>
      </c>
      <c r="L163" s="14">
        <f t="shared" si="20"/>
        <v>100</v>
      </c>
    </row>
    <row r="164" spans="1:12" x14ac:dyDescent="0.25">
      <c r="A164" s="13">
        <v>89</v>
      </c>
      <c r="B164" s="1" t="s">
        <v>16</v>
      </c>
      <c r="C164" s="1" t="s">
        <v>247</v>
      </c>
      <c r="D164" s="1" t="s">
        <v>49</v>
      </c>
      <c r="E164" s="21">
        <v>18759</v>
      </c>
      <c r="F164" s="49">
        <f t="shared" si="18"/>
        <v>1951</v>
      </c>
      <c r="G164" s="49">
        <f t="shared" si="21"/>
        <v>68</v>
      </c>
      <c r="H164" s="1" t="s">
        <v>126</v>
      </c>
      <c r="I164" s="2">
        <v>31300</v>
      </c>
      <c r="J164" s="1" t="s">
        <v>248</v>
      </c>
      <c r="K164" s="10">
        <v>10</v>
      </c>
      <c r="L164" s="14">
        <f t="shared" si="20"/>
        <v>500</v>
      </c>
    </row>
    <row r="165" spans="1:12" x14ac:dyDescent="0.25">
      <c r="A165" s="1">
        <v>122</v>
      </c>
      <c r="B165" s="1" t="s">
        <v>16</v>
      </c>
      <c r="C165" s="1" t="s">
        <v>308</v>
      </c>
      <c r="D165" s="1" t="s">
        <v>309</v>
      </c>
      <c r="E165" s="21">
        <v>18780</v>
      </c>
      <c r="F165" s="49">
        <f t="shared" si="18"/>
        <v>1951</v>
      </c>
      <c r="G165" s="49">
        <f t="shared" si="21"/>
        <v>68</v>
      </c>
      <c r="H165" s="1" t="s">
        <v>311</v>
      </c>
      <c r="I165" s="2">
        <v>31650</v>
      </c>
      <c r="J165" s="1" t="s">
        <v>312</v>
      </c>
      <c r="K165" s="10">
        <v>12</v>
      </c>
      <c r="L165" s="14">
        <v>600</v>
      </c>
    </row>
    <row r="166" spans="1:12" x14ac:dyDescent="0.25">
      <c r="A166" s="1">
        <v>600</v>
      </c>
      <c r="B166" s="1" t="s">
        <v>11</v>
      </c>
      <c r="C166" s="1" t="s">
        <v>310</v>
      </c>
      <c r="D166" s="1" t="s">
        <v>313</v>
      </c>
      <c r="E166" s="21">
        <v>18858</v>
      </c>
      <c r="F166" s="49">
        <f t="shared" si="18"/>
        <v>1951</v>
      </c>
      <c r="G166" s="49">
        <f t="shared" si="21"/>
        <v>68</v>
      </c>
      <c r="H166" s="1" t="s">
        <v>314</v>
      </c>
      <c r="I166" s="2">
        <v>31650</v>
      </c>
      <c r="J166" s="1" t="s">
        <v>312</v>
      </c>
      <c r="K166" s="10">
        <v>12</v>
      </c>
      <c r="L166" s="14">
        <v>600</v>
      </c>
    </row>
    <row r="167" spans="1:12" x14ac:dyDescent="0.25">
      <c r="A167" s="1">
        <v>4</v>
      </c>
      <c r="B167" s="1" t="s">
        <v>11</v>
      </c>
      <c r="C167" s="1" t="s">
        <v>24</v>
      </c>
      <c r="D167" s="1" t="s">
        <v>25</v>
      </c>
      <c r="E167" s="21">
        <v>18481</v>
      </c>
      <c r="F167" s="49">
        <f t="shared" si="18"/>
        <v>1950</v>
      </c>
      <c r="G167" s="49">
        <f t="shared" si="21"/>
        <v>69</v>
      </c>
      <c r="H167" s="1" t="s">
        <v>26</v>
      </c>
      <c r="I167" s="2">
        <v>31670</v>
      </c>
      <c r="J167" s="1" t="s">
        <v>23</v>
      </c>
      <c r="K167" s="10">
        <v>1</v>
      </c>
      <c r="L167" s="14">
        <f>K167*50</f>
        <v>50</v>
      </c>
    </row>
    <row r="168" spans="1:12" x14ac:dyDescent="0.25">
      <c r="A168" s="1">
        <v>9</v>
      </c>
      <c r="B168" s="1" t="s">
        <v>11</v>
      </c>
      <c r="C168" s="10" t="s">
        <v>41</v>
      </c>
      <c r="D168" s="10" t="s">
        <v>42</v>
      </c>
      <c r="E168" s="11">
        <v>18428</v>
      </c>
      <c r="F168" s="49">
        <f t="shared" si="18"/>
        <v>1950</v>
      </c>
      <c r="G168" s="49">
        <f t="shared" si="21"/>
        <v>69</v>
      </c>
      <c r="H168" s="10" t="s">
        <v>43</v>
      </c>
      <c r="I168" s="12">
        <v>31320</v>
      </c>
      <c r="J168" s="1" t="s">
        <v>33</v>
      </c>
      <c r="K168" s="10">
        <v>10</v>
      </c>
      <c r="L168" s="14">
        <f>K168*50</f>
        <v>500</v>
      </c>
    </row>
    <row r="169" spans="1:12" x14ac:dyDescent="0.25">
      <c r="A169" s="1">
        <v>10</v>
      </c>
      <c r="B169" s="1" t="s">
        <v>16</v>
      </c>
      <c r="C169" s="10" t="s">
        <v>44</v>
      </c>
      <c r="D169" s="10" t="s">
        <v>18</v>
      </c>
      <c r="E169" s="11">
        <v>18534</v>
      </c>
      <c r="F169" s="49">
        <f t="shared" si="18"/>
        <v>1950</v>
      </c>
      <c r="G169" s="49">
        <f t="shared" si="21"/>
        <v>69</v>
      </c>
      <c r="H169" s="10" t="s">
        <v>45</v>
      </c>
      <c r="I169" s="12">
        <v>31320</v>
      </c>
      <c r="J169" s="1" t="s">
        <v>33</v>
      </c>
      <c r="K169" s="10">
        <v>10</v>
      </c>
      <c r="L169" s="14">
        <f>K169*50</f>
        <v>500</v>
      </c>
    </row>
    <row r="170" spans="1:12" x14ac:dyDescent="0.25">
      <c r="A170" s="1">
        <v>18</v>
      </c>
      <c r="B170" s="1" t="s">
        <v>11</v>
      </c>
      <c r="C170" s="10" t="s">
        <v>65</v>
      </c>
      <c r="D170" s="10" t="s">
        <v>66</v>
      </c>
      <c r="E170" s="11">
        <v>18594</v>
      </c>
      <c r="F170" s="49">
        <f t="shared" si="18"/>
        <v>1950</v>
      </c>
      <c r="G170" s="49">
        <f t="shared" si="21"/>
        <v>69</v>
      </c>
      <c r="H170" s="10" t="s">
        <v>67</v>
      </c>
      <c r="I170" s="12">
        <v>31670</v>
      </c>
      <c r="J170" s="10" t="s">
        <v>15</v>
      </c>
      <c r="K170" s="10">
        <v>6</v>
      </c>
      <c r="L170" s="14">
        <f>K170*50</f>
        <v>300</v>
      </c>
    </row>
    <row r="171" spans="1:12" x14ac:dyDescent="0.25">
      <c r="A171" s="15">
        <v>24</v>
      </c>
      <c r="B171" s="15" t="s">
        <v>11</v>
      </c>
      <c r="C171" s="15" t="s">
        <v>79</v>
      </c>
      <c r="D171" s="15" t="s">
        <v>80</v>
      </c>
      <c r="E171" s="16">
        <v>18452</v>
      </c>
      <c r="F171" s="49">
        <f t="shared" ref="F171:F202" si="22">YEAR(E171)</f>
        <v>1950</v>
      </c>
      <c r="G171" s="49">
        <f t="shared" si="21"/>
        <v>69</v>
      </c>
      <c r="H171" s="15" t="s">
        <v>45</v>
      </c>
      <c r="I171" s="17">
        <v>31750</v>
      </c>
      <c r="J171" s="15" t="s">
        <v>81</v>
      </c>
      <c r="K171" s="18">
        <v>4</v>
      </c>
      <c r="L171" s="19">
        <v>200</v>
      </c>
    </row>
    <row r="172" spans="1:12" x14ac:dyDescent="0.25">
      <c r="A172" s="13">
        <v>56</v>
      </c>
      <c r="B172" s="1" t="s">
        <v>16</v>
      </c>
      <c r="C172" s="1" t="s">
        <v>172</v>
      </c>
      <c r="D172" s="1" t="s">
        <v>173</v>
      </c>
      <c r="E172" s="21">
        <v>18496</v>
      </c>
      <c r="F172" s="49">
        <f t="shared" si="22"/>
        <v>1950</v>
      </c>
      <c r="G172" s="49">
        <f t="shared" si="21"/>
        <v>69</v>
      </c>
      <c r="H172" s="1" t="s">
        <v>174</v>
      </c>
      <c r="I172" s="2">
        <v>31470</v>
      </c>
      <c r="J172" s="1" t="s">
        <v>175</v>
      </c>
      <c r="K172" s="10">
        <v>2</v>
      </c>
      <c r="L172" s="14">
        <f>K172*50</f>
        <v>100</v>
      </c>
    </row>
    <row r="173" spans="1:12" x14ac:dyDescent="0.25">
      <c r="A173" s="1">
        <v>165</v>
      </c>
      <c r="B173" s="1" t="s">
        <v>16</v>
      </c>
      <c r="C173" s="1" t="s">
        <v>408</v>
      </c>
      <c r="D173" s="1" t="s">
        <v>409</v>
      </c>
      <c r="E173" s="21">
        <v>18363</v>
      </c>
      <c r="F173" s="49">
        <f t="shared" si="22"/>
        <v>1950</v>
      </c>
      <c r="G173" s="49">
        <f t="shared" si="21"/>
        <v>69</v>
      </c>
      <c r="H173" s="1" t="s">
        <v>410</v>
      </c>
      <c r="I173" s="33">
        <v>31520</v>
      </c>
      <c r="J173" s="13" t="s">
        <v>188</v>
      </c>
      <c r="K173" s="10">
        <v>10</v>
      </c>
      <c r="L173" s="14">
        <f>K173*50</f>
        <v>500</v>
      </c>
    </row>
    <row r="174" spans="1:12" x14ac:dyDescent="0.25">
      <c r="A174" s="1">
        <v>169</v>
      </c>
      <c r="B174" s="1" t="s">
        <v>16</v>
      </c>
      <c r="C174" s="1" t="s">
        <v>421</v>
      </c>
      <c r="D174" s="1" t="s">
        <v>210</v>
      </c>
      <c r="E174" s="21">
        <v>18516</v>
      </c>
      <c r="F174" s="49">
        <f t="shared" si="22"/>
        <v>1950</v>
      </c>
      <c r="G174" s="49">
        <f t="shared" si="21"/>
        <v>69</v>
      </c>
      <c r="H174" s="1" t="s">
        <v>422</v>
      </c>
      <c r="I174" s="2">
        <v>31300</v>
      </c>
      <c r="J174" s="1" t="s">
        <v>126</v>
      </c>
      <c r="K174" s="10">
        <v>2</v>
      </c>
      <c r="L174" s="14">
        <f>K174*50</f>
        <v>100</v>
      </c>
    </row>
    <row r="175" spans="1:12" x14ac:dyDescent="0.25">
      <c r="A175" s="1">
        <v>186</v>
      </c>
      <c r="B175" s="1" t="s">
        <v>11</v>
      </c>
      <c r="C175" s="1" t="s">
        <v>458</v>
      </c>
      <c r="D175" s="1" t="s">
        <v>42</v>
      </c>
      <c r="E175" s="21">
        <v>18317</v>
      </c>
      <c r="F175" s="49">
        <f t="shared" si="22"/>
        <v>1950</v>
      </c>
      <c r="G175" s="49">
        <f t="shared" si="21"/>
        <v>69</v>
      </c>
      <c r="H175" s="1" t="s">
        <v>126</v>
      </c>
      <c r="I175" s="2">
        <v>31810</v>
      </c>
      <c r="J175" s="1" t="s">
        <v>459</v>
      </c>
      <c r="K175" s="10">
        <v>2</v>
      </c>
      <c r="L175" s="14">
        <v>100</v>
      </c>
    </row>
    <row r="176" spans="1:12" x14ac:dyDescent="0.25">
      <c r="A176" s="1">
        <v>16</v>
      </c>
      <c r="B176" s="1" t="s">
        <v>16</v>
      </c>
      <c r="C176" s="1" t="s">
        <v>60</v>
      </c>
      <c r="D176" s="1" t="s">
        <v>61</v>
      </c>
      <c r="E176" s="21">
        <v>17388</v>
      </c>
      <c r="F176" s="49">
        <f t="shared" si="22"/>
        <v>1947</v>
      </c>
      <c r="G176" s="49">
        <f t="shared" si="21"/>
        <v>72</v>
      </c>
      <c r="H176" s="1" t="s">
        <v>54</v>
      </c>
      <c r="I176" s="12">
        <v>31130</v>
      </c>
      <c r="J176" s="10" t="s">
        <v>59</v>
      </c>
      <c r="K176" s="10">
        <v>10</v>
      </c>
      <c r="L176" s="14">
        <f>K176*50</f>
        <v>500</v>
      </c>
    </row>
    <row r="177" spans="1:12" x14ac:dyDescent="0.25">
      <c r="A177" s="1">
        <v>39</v>
      </c>
      <c r="B177" s="1" t="s">
        <v>11</v>
      </c>
      <c r="C177" s="10" t="s">
        <v>127</v>
      </c>
      <c r="D177" s="10" t="s">
        <v>128</v>
      </c>
      <c r="E177" s="11">
        <v>17447</v>
      </c>
      <c r="F177" s="49">
        <f t="shared" si="22"/>
        <v>1947</v>
      </c>
      <c r="G177" s="49">
        <f t="shared" si="21"/>
        <v>72</v>
      </c>
      <c r="H177" s="10" t="s">
        <v>129</v>
      </c>
      <c r="I177" s="12">
        <v>31320</v>
      </c>
      <c r="J177" s="1" t="s">
        <v>33</v>
      </c>
      <c r="K177" s="10">
        <v>10</v>
      </c>
      <c r="L177" s="14">
        <f>K177*50</f>
        <v>500</v>
      </c>
    </row>
    <row r="178" spans="1:12" x14ac:dyDescent="0.25">
      <c r="A178" s="13">
        <v>62</v>
      </c>
      <c r="B178" s="1" t="s">
        <v>16</v>
      </c>
      <c r="C178" s="1" t="s">
        <v>190</v>
      </c>
      <c r="D178" s="1" t="s">
        <v>191</v>
      </c>
      <c r="E178" s="21">
        <v>17317</v>
      </c>
      <c r="F178" s="49">
        <f t="shared" si="22"/>
        <v>1947</v>
      </c>
      <c r="G178" s="49">
        <f t="shared" si="21"/>
        <v>72</v>
      </c>
      <c r="H178" s="1" t="s">
        <v>54</v>
      </c>
      <c r="I178" s="2">
        <v>31320</v>
      </c>
      <c r="J178" s="1" t="s">
        <v>33</v>
      </c>
      <c r="K178" s="10">
        <v>10</v>
      </c>
      <c r="L178" s="14">
        <f>K178*50</f>
        <v>500</v>
      </c>
    </row>
    <row r="179" spans="1:12" x14ac:dyDescent="0.25">
      <c r="A179" s="1">
        <v>177</v>
      </c>
      <c r="B179" s="1" t="s">
        <v>16</v>
      </c>
      <c r="C179" s="1" t="s">
        <v>440</v>
      </c>
      <c r="D179" s="1" t="s">
        <v>49</v>
      </c>
      <c r="E179" s="21">
        <v>17492</v>
      </c>
      <c r="F179" s="49">
        <f t="shared" si="22"/>
        <v>1947</v>
      </c>
      <c r="G179" s="49">
        <f t="shared" si="21"/>
        <v>72</v>
      </c>
      <c r="H179" s="1">
        <v>69002</v>
      </c>
      <c r="I179" s="2">
        <v>69100</v>
      </c>
      <c r="J179" s="1" t="s">
        <v>441</v>
      </c>
      <c r="K179" s="10">
        <v>10</v>
      </c>
      <c r="L179" s="14">
        <v>500</v>
      </c>
    </row>
    <row r="180" spans="1:12" x14ac:dyDescent="0.25">
      <c r="A180" s="1">
        <v>6</v>
      </c>
      <c r="B180" s="1" t="s">
        <v>11</v>
      </c>
      <c r="C180" s="1" t="s">
        <v>30</v>
      </c>
      <c r="D180" s="1" t="s">
        <v>31</v>
      </c>
      <c r="E180" s="21">
        <v>16883</v>
      </c>
      <c r="F180" s="49">
        <f t="shared" si="22"/>
        <v>1946</v>
      </c>
      <c r="G180" s="49">
        <f t="shared" si="21"/>
        <v>73</v>
      </c>
      <c r="H180" s="1" t="s">
        <v>32</v>
      </c>
      <c r="I180" s="2">
        <v>31320</v>
      </c>
      <c r="J180" s="1" t="s">
        <v>33</v>
      </c>
      <c r="K180" s="10">
        <v>10</v>
      </c>
      <c r="L180" s="14">
        <f t="shared" ref="L180:L191" si="23">K180*50</f>
        <v>500</v>
      </c>
    </row>
    <row r="181" spans="1:12" ht="16.149999999999999" customHeight="1" x14ac:dyDescent="0.25">
      <c r="A181" s="52">
        <v>51</v>
      </c>
      <c r="B181" s="35" t="s">
        <v>11</v>
      </c>
      <c r="C181" s="35" t="s">
        <v>161</v>
      </c>
      <c r="D181" s="35" t="s">
        <v>162</v>
      </c>
      <c r="E181" s="36">
        <v>17018</v>
      </c>
      <c r="F181" s="49">
        <f t="shared" si="22"/>
        <v>1946</v>
      </c>
      <c r="G181" s="49">
        <f t="shared" si="21"/>
        <v>73</v>
      </c>
      <c r="H181" s="35" t="s">
        <v>163</v>
      </c>
      <c r="I181" s="37">
        <v>31750</v>
      </c>
      <c r="J181" s="1" t="s">
        <v>81</v>
      </c>
      <c r="K181" s="10">
        <v>10</v>
      </c>
      <c r="L181" s="42">
        <f t="shared" si="23"/>
        <v>500</v>
      </c>
    </row>
    <row r="182" spans="1:12" x14ac:dyDescent="0.25">
      <c r="A182" s="13">
        <v>78</v>
      </c>
      <c r="B182" s="1" t="s">
        <v>11</v>
      </c>
      <c r="C182" s="1" t="s">
        <v>229</v>
      </c>
      <c r="D182" s="1" t="s">
        <v>116</v>
      </c>
      <c r="E182" s="21">
        <v>16997</v>
      </c>
      <c r="F182" s="49">
        <f t="shared" si="22"/>
        <v>1946</v>
      </c>
      <c r="G182" s="49">
        <f t="shared" si="21"/>
        <v>73</v>
      </c>
      <c r="H182" s="1" t="s">
        <v>230</v>
      </c>
      <c r="I182" s="2">
        <v>31670</v>
      </c>
      <c r="J182" s="1" t="s">
        <v>23</v>
      </c>
      <c r="K182" s="10">
        <v>4</v>
      </c>
      <c r="L182" s="14">
        <f t="shared" si="23"/>
        <v>200</v>
      </c>
    </row>
    <row r="183" spans="1:12" x14ac:dyDescent="0.25">
      <c r="A183" s="1">
        <v>164</v>
      </c>
      <c r="B183" s="1" t="s">
        <v>16</v>
      </c>
      <c r="C183" s="1" t="s">
        <v>79</v>
      </c>
      <c r="D183" s="1" t="s">
        <v>61</v>
      </c>
      <c r="E183" s="21">
        <v>17064</v>
      </c>
      <c r="F183" s="49">
        <f t="shared" si="22"/>
        <v>1946</v>
      </c>
      <c r="G183" s="49">
        <f t="shared" si="21"/>
        <v>73</v>
      </c>
      <c r="H183" s="1" t="s">
        <v>202</v>
      </c>
      <c r="I183" s="33">
        <v>78640</v>
      </c>
      <c r="J183" s="1" t="s">
        <v>407</v>
      </c>
      <c r="K183" s="10">
        <v>1</v>
      </c>
      <c r="L183" s="14">
        <f t="shared" si="23"/>
        <v>50</v>
      </c>
    </row>
    <row r="184" spans="1:12" x14ac:dyDescent="0.25">
      <c r="A184" s="1">
        <v>126</v>
      </c>
      <c r="B184" s="1" t="s">
        <v>11</v>
      </c>
      <c r="C184" s="1" t="s">
        <v>319</v>
      </c>
      <c r="D184" s="1" t="s">
        <v>130</v>
      </c>
      <c r="E184" s="21">
        <v>16742</v>
      </c>
      <c r="F184" s="49">
        <f t="shared" si="22"/>
        <v>1945</v>
      </c>
      <c r="G184" s="49">
        <f t="shared" si="21"/>
        <v>74</v>
      </c>
      <c r="H184" s="1" t="s">
        <v>320</v>
      </c>
      <c r="I184" s="2">
        <v>31450</v>
      </c>
      <c r="J184" s="1" t="s">
        <v>100</v>
      </c>
      <c r="K184" s="10">
        <v>4</v>
      </c>
      <c r="L184" s="14">
        <f t="shared" si="23"/>
        <v>200</v>
      </c>
    </row>
    <row r="185" spans="1:12" x14ac:dyDescent="0.25">
      <c r="A185" s="1">
        <v>33</v>
      </c>
      <c r="B185" s="1" t="s">
        <v>16</v>
      </c>
      <c r="C185" s="1" t="s">
        <v>104</v>
      </c>
      <c r="D185" s="1" t="s">
        <v>105</v>
      </c>
      <c r="E185" s="23">
        <v>16134</v>
      </c>
      <c r="F185" s="49">
        <f t="shared" si="22"/>
        <v>1944</v>
      </c>
      <c r="G185" s="49">
        <f t="shared" si="21"/>
        <v>75</v>
      </c>
      <c r="H185" s="24" t="s">
        <v>106</v>
      </c>
      <c r="I185" s="2">
        <v>31450</v>
      </c>
      <c r="J185" s="1" t="s">
        <v>100</v>
      </c>
      <c r="K185" s="10">
        <v>2</v>
      </c>
      <c r="L185" s="14">
        <f t="shared" si="23"/>
        <v>100</v>
      </c>
    </row>
    <row r="186" spans="1:12" x14ac:dyDescent="0.25">
      <c r="A186" s="13">
        <v>69</v>
      </c>
      <c r="B186" s="1" t="s">
        <v>16</v>
      </c>
      <c r="C186" s="1" t="s">
        <v>209</v>
      </c>
      <c r="D186" s="1" t="s">
        <v>210</v>
      </c>
      <c r="E186" s="21">
        <v>16325</v>
      </c>
      <c r="F186" s="49">
        <f t="shared" si="22"/>
        <v>1944</v>
      </c>
      <c r="G186" s="49">
        <f t="shared" si="21"/>
        <v>75</v>
      </c>
      <c r="H186" s="1" t="s">
        <v>212</v>
      </c>
      <c r="I186" s="2">
        <v>31450</v>
      </c>
      <c r="J186" s="1" t="s">
        <v>170</v>
      </c>
      <c r="K186" s="10">
        <v>10</v>
      </c>
      <c r="L186" s="14">
        <f t="shared" si="23"/>
        <v>500</v>
      </c>
    </row>
    <row r="187" spans="1:12" x14ac:dyDescent="0.25">
      <c r="A187" s="1">
        <v>135</v>
      </c>
      <c r="B187" s="1" t="s">
        <v>16</v>
      </c>
      <c r="C187" s="1" t="s">
        <v>341</v>
      </c>
      <c r="D187" s="1" t="s">
        <v>342</v>
      </c>
      <c r="E187" s="21">
        <v>16099</v>
      </c>
      <c r="F187" s="49">
        <f t="shared" si="22"/>
        <v>1944</v>
      </c>
      <c r="G187" s="49">
        <f t="shared" si="21"/>
        <v>75</v>
      </c>
      <c r="H187" s="1"/>
      <c r="I187" s="2">
        <v>31450</v>
      </c>
      <c r="J187" s="1" t="s">
        <v>170</v>
      </c>
      <c r="K187" s="10">
        <v>4</v>
      </c>
      <c r="L187" s="14">
        <f t="shared" si="23"/>
        <v>200</v>
      </c>
    </row>
    <row r="188" spans="1:12" x14ac:dyDescent="0.25">
      <c r="A188" s="13">
        <v>50</v>
      </c>
      <c r="B188" s="1" t="s">
        <v>16</v>
      </c>
      <c r="C188" s="1" t="s">
        <v>158</v>
      </c>
      <c r="D188" s="1" t="s">
        <v>159</v>
      </c>
      <c r="E188" s="21">
        <v>16056</v>
      </c>
      <c r="F188" s="49">
        <f t="shared" si="22"/>
        <v>1943</v>
      </c>
      <c r="G188" s="49">
        <f t="shared" si="21"/>
        <v>76</v>
      </c>
      <c r="H188" s="1" t="s">
        <v>160</v>
      </c>
      <c r="I188" s="2">
        <v>31750</v>
      </c>
      <c r="J188" s="1" t="s">
        <v>81</v>
      </c>
      <c r="K188" s="10">
        <v>10</v>
      </c>
      <c r="L188" s="14">
        <f t="shared" si="23"/>
        <v>500</v>
      </c>
    </row>
    <row r="189" spans="1:12" x14ac:dyDescent="0.25">
      <c r="A189" s="13">
        <v>68</v>
      </c>
      <c r="B189" s="1" t="s">
        <v>11</v>
      </c>
      <c r="C189" s="1" t="s">
        <v>205</v>
      </c>
      <c r="D189" s="1" t="s">
        <v>207</v>
      </c>
      <c r="E189" s="21">
        <v>15946</v>
      </c>
      <c r="F189" s="49">
        <f t="shared" si="22"/>
        <v>1943</v>
      </c>
      <c r="G189" s="49">
        <f t="shared" si="21"/>
        <v>76</v>
      </c>
      <c r="H189" s="1" t="s">
        <v>208</v>
      </c>
      <c r="I189" s="2">
        <v>31320</v>
      </c>
      <c r="J189" s="1" t="s">
        <v>146</v>
      </c>
      <c r="K189" s="10">
        <v>10</v>
      </c>
      <c r="L189" s="14">
        <f t="shared" si="23"/>
        <v>500</v>
      </c>
    </row>
    <row r="190" spans="1:12" ht="14.25" customHeight="1" x14ac:dyDescent="0.25">
      <c r="A190" s="13">
        <v>67</v>
      </c>
      <c r="B190" s="1" t="s">
        <v>16</v>
      </c>
      <c r="C190" s="1" t="s">
        <v>203</v>
      </c>
      <c r="D190" s="1" t="s">
        <v>204</v>
      </c>
      <c r="E190" s="21">
        <v>15434</v>
      </c>
      <c r="F190" s="49">
        <f t="shared" si="22"/>
        <v>1942</v>
      </c>
      <c r="G190" s="49">
        <f t="shared" si="21"/>
        <v>77</v>
      </c>
      <c r="H190" s="1" t="s">
        <v>206</v>
      </c>
      <c r="I190" s="2">
        <v>31320</v>
      </c>
      <c r="J190" s="1" t="s">
        <v>146</v>
      </c>
      <c r="K190" s="10">
        <v>4</v>
      </c>
      <c r="L190" s="14">
        <f t="shared" si="23"/>
        <v>200</v>
      </c>
    </row>
    <row r="191" spans="1:12" x14ac:dyDescent="0.25">
      <c r="A191" s="13">
        <v>72</v>
      </c>
      <c r="B191" s="1" t="s">
        <v>16</v>
      </c>
      <c r="C191" s="1" t="s">
        <v>217</v>
      </c>
      <c r="D191" s="1" t="s">
        <v>218</v>
      </c>
      <c r="E191" s="21">
        <v>15471</v>
      </c>
      <c r="F191" s="49">
        <f t="shared" si="22"/>
        <v>1942</v>
      </c>
      <c r="G191" s="49">
        <f t="shared" si="21"/>
        <v>77</v>
      </c>
      <c r="H191" s="1" t="s">
        <v>54</v>
      </c>
      <c r="I191" s="2">
        <v>31670</v>
      </c>
      <c r="J191" s="1" t="s">
        <v>23</v>
      </c>
      <c r="K191" s="10">
        <v>1</v>
      </c>
      <c r="L191" s="14">
        <f t="shared" si="23"/>
        <v>50</v>
      </c>
    </row>
    <row r="192" spans="1:12" x14ac:dyDescent="0.25">
      <c r="A192" s="15">
        <v>3</v>
      </c>
      <c r="B192" s="15" t="s">
        <v>16</v>
      </c>
      <c r="C192" s="15" t="s">
        <v>20</v>
      </c>
      <c r="D192" s="15" t="s">
        <v>21</v>
      </c>
      <c r="E192" s="16">
        <v>15132</v>
      </c>
      <c r="F192" s="49">
        <f t="shared" si="22"/>
        <v>1941</v>
      </c>
      <c r="G192" s="49">
        <f t="shared" si="21"/>
        <v>78</v>
      </c>
      <c r="H192" s="15" t="s">
        <v>22</v>
      </c>
      <c r="I192" s="17">
        <v>31670</v>
      </c>
      <c r="J192" s="15" t="s">
        <v>23</v>
      </c>
      <c r="K192" s="18">
        <v>8</v>
      </c>
      <c r="L192" s="19">
        <v>400</v>
      </c>
    </row>
    <row r="193" spans="1:12" x14ac:dyDescent="0.25">
      <c r="A193" s="1">
        <v>34</v>
      </c>
      <c r="B193" s="1" t="s">
        <v>16</v>
      </c>
      <c r="C193" s="10" t="s">
        <v>107</v>
      </c>
      <c r="D193" s="10" t="s">
        <v>108</v>
      </c>
      <c r="E193" s="11">
        <v>15086</v>
      </c>
      <c r="F193" s="49">
        <f t="shared" si="22"/>
        <v>1941</v>
      </c>
      <c r="G193" s="49">
        <f t="shared" si="21"/>
        <v>78</v>
      </c>
      <c r="H193" s="10" t="s">
        <v>109</v>
      </c>
      <c r="I193" s="2">
        <v>31450</v>
      </c>
      <c r="J193" s="10" t="s">
        <v>110</v>
      </c>
      <c r="K193" s="10">
        <v>10</v>
      </c>
      <c r="L193" s="14">
        <f t="shared" ref="L193:L198" si="24">K193*50</f>
        <v>500</v>
      </c>
    </row>
    <row r="194" spans="1:12" ht="24" customHeight="1" x14ac:dyDescent="0.25">
      <c r="A194" s="51">
        <v>15</v>
      </c>
      <c r="B194" s="51" t="s">
        <v>11</v>
      </c>
      <c r="C194" s="53" t="s">
        <v>56</v>
      </c>
      <c r="D194" s="53" t="s">
        <v>57</v>
      </c>
      <c r="E194" s="54">
        <v>12625</v>
      </c>
      <c r="F194" s="55">
        <f t="shared" si="22"/>
        <v>1934</v>
      </c>
      <c r="G194" s="55">
        <f t="shared" si="21"/>
        <v>85</v>
      </c>
      <c r="H194" s="53" t="s">
        <v>58</v>
      </c>
      <c r="I194" s="56">
        <v>31130</v>
      </c>
      <c r="J194" s="53" t="s">
        <v>59</v>
      </c>
      <c r="K194" s="53">
        <v>10</v>
      </c>
      <c r="L194" s="57">
        <f t="shared" si="24"/>
        <v>500</v>
      </c>
    </row>
    <row r="195" spans="1:12" x14ac:dyDescent="0.25">
      <c r="A195" s="1"/>
      <c r="B195" s="1"/>
      <c r="C195" s="1"/>
      <c r="D195" s="1"/>
      <c r="E195" s="1"/>
      <c r="F195" s="1"/>
      <c r="G195" s="1"/>
      <c r="H195" s="1"/>
      <c r="I195" s="2"/>
      <c r="J195" s="1"/>
      <c r="K195" s="10">
        <v>0</v>
      </c>
      <c r="L195" s="14">
        <f t="shared" si="24"/>
        <v>0</v>
      </c>
    </row>
    <row r="196" spans="1:12" x14ac:dyDescent="0.25">
      <c r="A196" s="1"/>
      <c r="B196" s="1"/>
      <c r="C196" s="1"/>
      <c r="D196" s="1"/>
      <c r="E196" s="1"/>
      <c r="F196" s="1"/>
      <c r="G196" s="1"/>
      <c r="H196" s="1"/>
      <c r="I196" s="2"/>
      <c r="J196" s="1"/>
      <c r="K196" s="10">
        <v>0</v>
      </c>
      <c r="L196" s="14">
        <f t="shared" si="24"/>
        <v>0</v>
      </c>
    </row>
    <row r="197" spans="1:12" x14ac:dyDescent="0.25">
      <c r="A197" s="1"/>
      <c r="B197" s="1"/>
      <c r="C197" s="1"/>
      <c r="D197" s="1"/>
      <c r="E197" s="1"/>
      <c r="F197" s="1"/>
      <c r="G197" s="1"/>
      <c r="H197" s="1"/>
      <c r="I197" s="2"/>
      <c r="J197" s="1"/>
      <c r="K197" s="10">
        <v>0</v>
      </c>
      <c r="L197" s="14">
        <f t="shared" si="24"/>
        <v>0</v>
      </c>
    </row>
    <row r="198" spans="1:12" x14ac:dyDescent="0.25">
      <c r="A198" s="1"/>
      <c r="B198" s="1"/>
      <c r="C198" s="1"/>
      <c r="D198" s="1"/>
      <c r="E198" s="1"/>
      <c r="F198" s="1"/>
      <c r="G198" s="1"/>
      <c r="H198" s="1"/>
      <c r="I198" s="2"/>
      <c r="J198" s="1"/>
      <c r="K198" s="10">
        <v>0</v>
      </c>
      <c r="L198" s="14">
        <f t="shared" si="24"/>
        <v>0</v>
      </c>
    </row>
    <row r="199" spans="1:12" x14ac:dyDescent="0.25">
      <c r="B199" s="38"/>
      <c r="E199"/>
      <c r="F199"/>
      <c r="G199"/>
      <c r="K199" s="40"/>
      <c r="L199" s="41"/>
    </row>
    <row r="200" spans="1:12" x14ac:dyDescent="0.25">
      <c r="B200" s="1"/>
      <c r="E200"/>
      <c r="F200"/>
      <c r="G200"/>
      <c r="K200" s="40"/>
      <c r="L200" s="14"/>
    </row>
    <row r="201" spans="1:12" x14ac:dyDescent="0.25">
      <c r="B201" s="1"/>
      <c r="E201"/>
      <c r="F201"/>
      <c r="G201"/>
      <c r="K201" s="40"/>
      <c r="L201" s="14"/>
    </row>
    <row r="202" spans="1:12" x14ac:dyDescent="0.25">
      <c r="B202" s="1"/>
      <c r="E202"/>
      <c r="F202"/>
      <c r="G202"/>
      <c r="K202" s="40"/>
      <c r="L202" s="14"/>
    </row>
    <row r="203" spans="1:12" x14ac:dyDescent="0.25">
      <c r="B203" s="1"/>
      <c r="E203"/>
      <c r="F203"/>
      <c r="G203"/>
      <c r="K203" s="40"/>
      <c r="L203" s="14"/>
    </row>
    <row r="204" spans="1:12" x14ac:dyDescent="0.25">
      <c r="B204" s="1"/>
      <c r="E204"/>
      <c r="F204"/>
      <c r="G204"/>
      <c r="K204" s="40"/>
      <c r="L204" s="14"/>
    </row>
    <row r="205" spans="1:12" x14ac:dyDescent="0.25">
      <c r="B205" s="1"/>
      <c r="E205"/>
      <c r="F205"/>
      <c r="G205"/>
      <c r="K205" s="40"/>
      <c r="L205" s="14"/>
    </row>
    <row r="206" spans="1:12" x14ac:dyDescent="0.25">
      <c r="B206" s="1"/>
      <c r="E206"/>
      <c r="F206"/>
      <c r="G206"/>
      <c r="K206" s="40"/>
      <c r="L206" s="14"/>
    </row>
    <row r="207" spans="1:12" x14ac:dyDescent="0.25">
      <c r="B207" s="1"/>
      <c r="E207"/>
      <c r="F207"/>
      <c r="G207"/>
      <c r="K207" s="40"/>
      <c r="L207" s="14"/>
    </row>
    <row r="208" spans="1:12" x14ac:dyDescent="0.25">
      <c r="B208" s="1"/>
      <c r="E208"/>
      <c r="F208"/>
      <c r="G208"/>
      <c r="K208" s="40"/>
      <c r="L208" s="14"/>
    </row>
    <row r="209" spans="2:12" x14ac:dyDescent="0.25">
      <c r="B209" s="1"/>
      <c r="E209"/>
      <c r="F209"/>
      <c r="G209"/>
      <c r="K209" s="40"/>
      <c r="L209" s="14"/>
    </row>
    <row r="210" spans="2:12" x14ac:dyDescent="0.25">
      <c r="B210" s="1"/>
      <c r="E210"/>
      <c r="F210"/>
      <c r="G210"/>
      <c r="K210" s="40"/>
      <c r="L210" s="14"/>
    </row>
    <row r="211" spans="2:12" x14ac:dyDescent="0.25">
      <c r="B211" s="1"/>
      <c r="E211"/>
      <c r="F211"/>
      <c r="G211"/>
      <c r="K211" s="40"/>
      <c r="L211" s="14"/>
    </row>
    <row r="212" spans="2:12" x14ac:dyDescent="0.25">
      <c r="B212" s="1"/>
      <c r="E212"/>
      <c r="F212"/>
      <c r="G212"/>
      <c r="K212" s="40"/>
      <c r="L212" s="14"/>
    </row>
    <row r="213" spans="2:12" x14ac:dyDescent="0.25">
      <c r="B213" s="1"/>
      <c r="E213"/>
      <c r="F213"/>
      <c r="G213"/>
      <c r="K213" s="40"/>
      <c r="L213" s="14"/>
    </row>
    <row r="214" spans="2:12" x14ac:dyDescent="0.25">
      <c r="B214" s="1"/>
      <c r="E214"/>
      <c r="F214"/>
      <c r="G214"/>
      <c r="K214" s="40"/>
      <c r="L214" s="14"/>
    </row>
    <row r="215" spans="2:12" x14ac:dyDescent="0.25">
      <c r="B215" s="1"/>
      <c r="E215"/>
      <c r="F215"/>
      <c r="G215"/>
      <c r="K215" s="40"/>
      <c r="L215" s="14"/>
    </row>
    <row r="216" spans="2:12" x14ac:dyDescent="0.25">
      <c r="B216" s="1"/>
      <c r="E216"/>
      <c r="F216"/>
      <c r="G216"/>
      <c r="K216" s="40"/>
      <c r="L216" s="14"/>
    </row>
    <row r="217" spans="2:12" x14ac:dyDescent="0.25">
      <c r="E217"/>
      <c r="F217"/>
      <c r="G217"/>
      <c r="K217" s="40"/>
      <c r="L217" s="14"/>
    </row>
    <row r="218" spans="2:12" x14ac:dyDescent="0.25">
      <c r="E218"/>
      <c r="F218"/>
      <c r="G218"/>
      <c r="K218" s="40"/>
      <c r="L218" s="14"/>
    </row>
    <row r="219" spans="2:12" x14ac:dyDescent="0.25">
      <c r="E219"/>
      <c r="F219"/>
      <c r="G219"/>
      <c r="K219" s="40"/>
      <c r="L219" s="14"/>
    </row>
    <row r="220" spans="2:12" x14ac:dyDescent="0.25">
      <c r="E220"/>
      <c r="F220"/>
      <c r="G220"/>
      <c r="K220" s="40"/>
      <c r="L220" s="14"/>
    </row>
    <row r="221" spans="2:12" x14ac:dyDescent="0.25">
      <c r="E221"/>
      <c r="F221"/>
      <c r="G221"/>
      <c r="K221" s="40"/>
      <c r="L221" s="14"/>
    </row>
    <row r="222" spans="2:12" x14ac:dyDescent="0.25">
      <c r="E222"/>
      <c r="F222"/>
      <c r="G222"/>
      <c r="K222" s="40"/>
      <c r="L222" s="14"/>
    </row>
    <row r="223" spans="2:12" x14ac:dyDescent="0.25">
      <c r="E223"/>
      <c r="F223"/>
      <c r="G223"/>
      <c r="K223" s="40"/>
      <c r="L223" s="14"/>
    </row>
    <row r="224" spans="2:12" x14ac:dyDescent="0.25">
      <c r="E224"/>
      <c r="F224"/>
      <c r="G224"/>
      <c r="K224" s="40"/>
      <c r="L224" s="14"/>
    </row>
    <row r="225" spans="5:12" x14ac:dyDescent="0.25">
      <c r="E225"/>
      <c r="F225"/>
      <c r="G225"/>
      <c r="K225" s="40"/>
      <c r="L225" s="14"/>
    </row>
    <row r="226" spans="5:12" x14ac:dyDescent="0.25">
      <c r="E226"/>
      <c r="F226"/>
      <c r="G226"/>
      <c r="K226" s="40"/>
      <c r="L226" s="14"/>
    </row>
    <row r="227" spans="5:12" x14ac:dyDescent="0.25">
      <c r="E227"/>
      <c r="F227"/>
      <c r="G227"/>
      <c r="K227" s="40"/>
      <c r="L227" s="14"/>
    </row>
    <row r="228" spans="5:12" x14ac:dyDescent="0.25">
      <c r="E228"/>
      <c r="F228"/>
      <c r="G228"/>
      <c r="K228" s="40"/>
      <c r="L228" s="14"/>
    </row>
    <row r="229" spans="5:12" x14ac:dyDescent="0.25">
      <c r="E229"/>
      <c r="F229"/>
      <c r="G229"/>
      <c r="K229" s="40"/>
      <c r="L229" s="14"/>
    </row>
    <row r="230" spans="5:12" x14ac:dyDescent="0.25">
      <c r="E230"/>
      <c r="F230"/>
      <c r="G230"/>
      <c r="K230" s="40"/>
      <c r="L230" s="14"/>
    </row>
    <row r="231" spans="5:12" x14ac:dyDescent="0.25">
      <c r="E231"/>
      <c r="F231"/>
      <c r="G231"/>
      <c r="K231" s="40"/>
      <c r="L231" s="14"/>
    </row>
    <row r="232" spans="5:12" x14ac:dyDescent="0.25">
      <c r="E232"/>
      <c r="F232"/>
      <c r="G232"/>
      <c r="K232" s="40"/>
      <c r="L232" s="14"/>
    </row>
    <row r="233" spans="5:12" x14ac:dyDescent="0.25">
      <c r="E233"/>
      <c r="F233"/>
      <c r="G233"/>
      <c r="K233" s="40"/>
      <c r="L233" s="14"/>
    </row>
    <row r="234" spans="5:12" x14ac:dyDescent="0.25">
      <c r="E234"/>
      <c r="F234"/>
      <c r="G234"/>
      <c r="K234" s="40"/>
      <c r="L234" s="14"/>
    </row>
    <row r="235" spans="5:12" x14ac:dyDescent="0.25">
      <c r="E235"/>
      <c r="F235"/>
      <c r="G235"/>
      <c r="K235" s="40"/>
      <c r="L235" s="14"/>
    </row>
    <row r="236" spans="5:12" x14ac:dyDescent="0.25">
      <c r="E236"/>
      <c r="F236"/>
      <c r="G236"/>
      <c r="K236" s="40"/>
      <c r="L236" s="14"/>
    </row>
    <row r="237" spans="5:12" x14ac:dyDescent="0.25">
      <c r="E237"/>
      <c r="F237"/>
      <c r="G237"/>
      <c r="K237" s="40"/>
      <c r="L237" s="14"/>
    </row>
    <row r="238" spans="5:12" x14ac:dyDescent="0.25">
      <c r="E238"/>
      <c r="F238"/>
      <c r="G238"/>
      <c r="K238" s="40"/>
      <c r="L238" s="14"/>
    </row>
    <row r="239" spans="5:12" x14ac:dyDescent="0.25">
      <c r="E239"/>
      <c r="F239"/>
      <c r="G239"/>
      <c r="K239" s="40"/>
      <c r="L239" s="14"/>
    </row>
    <row r="240" spans="5:12" x14ac:dyDescent="0.25">
      <c r="E240"/>
      <c r="F240"/>
      <c r="G240"/>
      <c r="K240" s="40"/>
      <c r="L240" s="14"/>
    </row>
    <row r="241" spans="5:12" x14ac:dyDescent="0.25">
      <c r="E241"/>
      <c r="F241"/>
      <c r="G241"/>
      <c r="K241" s="40"/>
      <c r="L241" s="14"/>
    </row>
    <row r="242" spans="5:12" x14ac:dyDescent="0.25">
      <c r="E242"/>
      <c r="F242"/>
      <c r="G242"/>
      <c r="K242" s="40"/>
      <c r="L242" s="14"/>
    </row>
    <row r="243" spans="5:12" x14ac:dyDescent="0.25">
      <c r="E243"/>
      <c r="F243"/>
      <c r="G243"/>
      <c r="K243" s="40"/>
      <c r="L243" s="14"/>
    </row>
    <row r="244" spans="5:12" x14ac:dyDescent="0.25">
      <c r="E244"/>
      <c r="F244"/>
      <c r="G244"/>
      <c r="K244" s="40"/>
      <c r="L244" s="14"/>
    </row>
    <row r="245" spans="5:12" x14ac:dyDescent="0.25">
      <c r="E245"/>
      <c r="F245"/>
      <c r="G245"/>
      <c r="K245" s="40"/>
      <c r="L245" s="14"/>
    </row>
    <row r="246" spans="5:12" x14ac:dyDescent="0.25">
      <c r="E246"/>
      <c r="F246"/>
      <c r="G246"/>
      <c r="K246" s="40"/>
      <c r="L246" s="14"/>
    </row>
    <row r="247" spans="5:12" x14ac:dyDescent="0.25">
      <c r="E247"/>
      <c r="F247"/>
      <c r="G247"/>
      <c r="K247" s="40"/>
      <c r="L247" s="14"/>
    </row>
    <row r="248" spans="5:12" x14ac:dyDescent="0.25">
      <c r="E248"/>
      <c r="F248"/>
      <c r="G248"/>
      <c r="K248" s="40"/>
      <c r="L248" s="14"/>
    </row>
    <row r="249" spans="5:12" x14ac:dyDescent="0.25">
      <c r="E249"/>
      <c r="F249"/>
      <c r="G249"/>
      <c r="K249" s="40"/>
      <c r="L249" s="14"/>
    </row>
    <row r="250" spans="5:12" x14ac:dyDescent="0.25">
      <c r="E250"/>
      <c r="F250"/>
      <c r="G250"/>
      <c r="K250" s="40"/>
      <c r="L250" s="14"/>
    </row>
    <row r="251" spans="5:12" x14ac:dyDescent="0.25">
      <c r="E251"/>
      <c r="F251"/>
      <c r="G251"/>
      <c r="K251" s="40"/>
      <c r="L251" s="14"/>
    </row>
    <row r="252" spans="5:12" x14ac:dyDescent="0.25">
      <c r="E252"/>
      <c r="F252"/>
      <c r="G252"/>
      <c r="K252" s="40"/>
      <c r="L252" s="14"/>
    </row>
    <row r="253" spans="5:12" x14ac:dyDescent="0.25">
      <c r="E253"/>
      <c r="F253"/>
      <c r="G253"/>
      <c r="K253" s="40"/>
      <c r="L253" s="14"/>
    </row>
    <row r="254" spans="5:12" x14ac:dyDescent="0.25">
      <c r="E254"/>
      <c r="F254"/>
      <c r="G254"/>
      <c r="K254" s="40"/>
      <c r="L254" s="14"/>
    </row>
    <row r="255" spans="5:12" x14ac:dyDescent="0.25">
      <c r="E255"/>
      <c r="F255"/>
      <c r="G255"/>
      <c r="K255" s="40"/>
      <c r="L255" s="14"/>
    </row>
    <row r="256" spans="5:12" x14ac:dyDescent="0.25">
      <c r="E256"/>
      <c r="F256"/>
      <c r="G256"/>
      <c r="K256" s="40"/>
      <c r="L256" s="14"/>
    </row>
    <row r="257" spans="5:12" x14ac:dyDescent="0.25">
      <c r="E257"/>
      <c r="F257"/>
      <c r="G257"/>
      <c r="K257" s="40"/>
      <c r="L257" s="14"/>
    </row>
    <row r="258" spans="5:12" x14ac:dyDescent="0.25">
      <c r="E258"/>
      <c r="F258"/>
      <c r="G258"/>
      <c r="K258" s="40"/>
      <c r="L258" s="14"/>
    </row>
    <row r="259" spans="5:12" x14ac:dyDescent="0.25">
      <c r="E259"/>
      <c r="F259"/>
      <c r="G259"/>
      <c r="K259" s="40"/>
      <c r="L259" s="14"/>
    </row>
    <row r="260" spans="5:12" x14ac:dyDescent="0.25">
      <c r="E260"/>
      <c r="F260"/>
      <c r="G260"/>
      <c r="K260" s="40"/>
      <c r="L260" s="14"/>
    </row>
    <row r="261" spans="5:12" x14ac:dyDescent="0.25">
      <c r="E261"/>
      <c r="F261"/>
      <c r="G261"/>
      <c r="K261" s="40"/>
      <c r="L261" s="14"/>
    </row>
    <row r="262" spans="5:12" x14ac:dyDescent="0.25">
      <c r="E262"/>
      <c r="F262"/>
      <c r="G262"/>
      <c r="K262" s="40"/>
      <c r="L262" s="14"/>
    </row>
    <row r="263" spans="5:12" x14ac:dyDescent="0.25">
      <c r="E263"/>
      <c r="F263"/>
      <c r="G263"/>
      <c r="K263" s="40"/>
      <c r="L263" s="14"/>
    </row>
    <row r="264" spans="5:12" x14ac:dyDescent="0.25">
      <c r="E264"/>
      <c r="F264"/>
      <c r="G264"/>
      <c r="K264" s="40"/>
      <c r="L264" s="14"/>
    </row>
    <row r="265" spans="5:12" x14ac:dyDescent="0.25">
      <c r="E265"/>
      <c r="F265"/>
      <c r="G265"/>
      <c r="K265" s="40"/>
      <c r="L265" s="14"/>
    </row>
    <row r="266" spans="5:12" x14ac:dyDescent="0.25">
      <c r="E266"/>
      <c r="F266"/>
      <c r="G266"/>
      <c r="K266" s="40"/>
      <c r="L266" s="14"/>
    </row>
    <row r="267" spans="5:12" x14ac:dyDescent="0.25">
      <c r="E267"/>
      <c r="F267"/>
      <c r="G267"/>
      <c r="K267" s="40"/>
      <c r="L267" s="14"/>
    </row>
    <row r="268" spans="5:12" x14ac:dyDescent="0.25">
      <c r="E268"/>
      <c r="F268"/>
      <c r="G268"/>
      <c r="K268" s="40"/>
      <c r="L268" s="14"/>
    </row>
    <row r="269" spans="5:12" x14ac:dyDescent="0.25">
      <c r="E269"/>
      <c r="F269"/>
      <c r="G269"/>
      <c r="K269" s="40"/>
      <c r="L269" s="14"/>
    </row>
    <row r="270" spans="5:12" x14ac:dyDescent="0.25">
      <c r="E270"/>
      <c r="F270"/>
      <c r="G270"/>
      <c r="K270" s="40"/>
      <c r="L270" s="14"/>
    </row>
    <row r="271" spans="5:12" x14ac:dyDescent="0.25">
      <c r="E271"/>
      <c r="F271"/>
      <c r="G271"/>
      <c r="K271" s="40"/>
      <c r="L271" s="14"/>
    </row>
    <row r="272" spans="5:12" x14ac:dyDescent="0.25">
      <c r="E272"/>
      <c r="F272"/>
      <c r="G272"/>
      <c r="K272" s="40"/>
      <c r="L272" s="14"/>
    </row>
    <row r="273" spans="5:12" x14ac:dyDescent="0.25">
      <c r="E273"/>
      <c r="F273"/>
      <c r="G273"/>
      <c r="K273" s="40"/>
      <c r="L273" s="14"/>
    </row>
    <row r="274" spans="5:12" x14ac:dyDescent="0.25">
      <c r="E274"/>
      <c r="F274"/>
      <c r="G274"/>
      <c r="K274" s="40"/>
      <c r="L274" s="14"/>
    </row>
    <row r="275" spans="5:12" x14ac:dyDescent="0.25">
      <c r="E275"/>
      <c r="F275"/>
      <c r="G275"/>
      <c r="K275" s="40"/>
      <c r="L275" s="14"/>
    </row>
    <row r="276" spans="5:12" x14ac:dyDescent="0.25">
      <c r="E276"/>
      <c r="F276"/>
      <c r="G276"/>
      <c r="K276" s="40"/>
      <c r="L276" s="14"/>
    </row>
    <row r="277" spans="5:12" x14ac:dyDescent="0.25">
      <c r="E277"/>
      <c r="F277"/>
      <c r="G277"/>
      <c r="K277" s="40"/>
      <c r="L277" s="14"/>
    </row>
    <row r="278" spans="5:12" x14ac:dyDescent="0.25">
      <c r="E278"/>
      <c r="F278"/>
      <c r="G278"/>
      <c r="K278" s="40"/>
      <c r="L278" s="14"/>
    </row>
    <row r="279" spans="5:12" x14ac:dyDescent="0.25">
      <c r="E279"/>
      <c r="F279"/>
      <c r="G279"/>
      <c r="K279" s="40"/>
      <c r="L279" s="14"/>
    </row>
    <row r="280" spans="5:12" x14ac:dyDescent="0.25">
      <c r="E280"/>
      <c r="F280"/>
      <c r="G280"/>
      <c r="K280" s="40"/>
      <c r="L280" s="14"/>
    </row>
    <row r="281" spans="5:12" x14ac:dyDescent="0.25">
      <c r="E281"/>
      <c r="F281"/>
      <c r="G281"/>
      <c r="K281" s="40"/>
      <c r="L281" s="14"/>
    </row>
    <row r="282" spans="5:12" x14ac:dyDescent="0.25">
      <c r="E282"/>
      <c r="F282"/>
      <c r="G282"/>
      <c r="K282" s="40"/>
      <c r="L282" s="14"/>
    </row>
    <row r="283" spans="5:12" x14ac:dyDescent="0.25">
      <c r="E283"/>
      <c r="F283"/>
      <c r="G283"/>
      <c r="K283" s="40"/>
      <c r="L283" s="14"/>
    </row>
    <row r="284" spans="5:12" x14ac:dyDescent="0.25">
      <c r="E284"/>
      <c r="F284"/>
      <c r="G284"/>
      <c r="K284" s="40"/>
      <c r="L284" s="14"/>
    </row>
    <row r="285" spans="5:12" x14ac:dyDescent="0.25">
      <c r="E285"/>
      <c r="F285"/>
      <c r="G285"/>
      <c r="K285" s="40"/>
      <c r="L285" s="14"/>
    </row>
    <row r="286" spans="5:12" x14ac:dyDescent="0.25">
      <c r="E286"/>
      <c r="F286"/>
      <c r="G286"/>
      <c r="K286" s="40"/>
      <c r="L286" s="14"/>
    </row>
    <row r="287" spans="5:12" x14ac:dyDescent="0.25">
      <c r="E287"/>
      <c r="F287"/>
      <c r="G287"/>
      <c r="K287" s="40"/>
      <c r="L287" s="42"/>
    </row>
    <row r="288" spans="5:12" x14ac:dyDescent="0.25">
      <c r="E288"/>
      <c r="F288"/>
      <c r="G288"/>
      <c r="K288" s="40"/>
      <c r="L288" s="43"/>
    </row>
    <row r="289" spans="5:12" x14ac:dyDescent="0.25">
      <c r="E289"/>
      <c r="F289"/>
      <c r="G289"/>
      <c r="K289" s="40"/>
      <c r="L289" s="43"/>
    </row>
    <row r="290" spans="5:12" x14ac:dyDescent="0.25">
      <c r="E290"/>
      <c r="F290"/>
      <c r="G290"/>
      <c r="K290" s="40"/>
      <c r="L290" s="43"/>
    </row>
    <row r="291" spans="5:12" x14ac:dyDescent="0.25">
      <c r="E291"/>
      <c r="F291"/>
      <c r="G291"/>
      <c r="K291" s="40"/>
      <c r="L291" s="43"/>
    </row>
    <row r="292" spans="5:12" x14ac:dyDescent="0.25">
      <c r="E292"/>
      <c r="F292"/>
      <c r="G292"/>
      <c r="K292" s="40"/>
      <c r="L292" s="43"/>
    </row>
    <row r="293" spans="5:12" x14ac:dyDescent="0.25">
      <c r="E293"/>
      <c r="F293"/>
      <c r="G293"/>
      <c r="K293" s="40"/>
      <c r="L293" s="43"/>
    </row>
    <row r="294" spans="5:12" x14ac:dyDescent="0.25">
      <c r="E294"/>
      <c r="F294"/>
      <c r="G294"/>
      <c r="K294" s="40"/>
      <c r="L294" s="43"/>
    </row>
    <row r="295" spans="5:12" x14ac:dyDescent="0.25">
      <c r="E295"/>
      <c r="F295"/>
      <c r="G295"/>
      <c r="K295" s="40"/>
      <c r="L295" s="43"/>
    </row>
    <row r="296" spans="5:12" x14ac:dyDescent="0.25">
      <c r="E296"/>
      <c r="F296"/>
      <c r="G296"/>
      <c r="K296" s="40"/>
      <c r="L296" s="43"/>
    </row>
    <row r="297" spans="5:12" x14ac:dyDescent="0.25">
      <c r="E297"/>
      <c r="F297"/>
      <c r="G297"/>
      <c r="K297" s="40"/>
      <c r="L297" s="43"/>
    </row>
    <row r="298" spans="5:12" x14ac:dyDescent="0.25">
      <c r="E298"/>
      <c r="F298"/>
      <c r="G298"/>
      <c r="K298" s="40"/>
      <c r="L298" s="43"/>
    </row>
    <row r="299" spans="5:12" x14ac:dyDescent="0.25">
      <c r="E299"/>
      <c r="F299"/>
      <c r="G299"/>
      <c r="K299" s="40"/>
      <c r="L299" s="43"/>
    </row>
    <row r="300" spans="5:12" x14ac:dyDescent="0.25">
      <c r="E300"/>
      <c r="F300"/>
      <c r="G300"/>
      <c r="K300" s="40"/>
      <c r="L300" s="43"/>
    </row>
    <row r="301" spans="5:12" x14ac:dyDescent="0.25">
      <c r="E301"/>
      <c r="F301"/>
      <c r="G301"/>
      <c r="K301" s="40"/>
      <c r="L301" s="43"/>
    </row>
    <row r="302" spans="5:12" x14ac:dyDescent="0.25">
      <c r="E302"/>
      <c r="F302"/>
      <c r="G302"/>
      <c r="K302" s="40"/>
      <c r="L302" s="43"/>
    </row>
    <row r="303" spans="5:12" x14ac:dyDescent="0.25">
      <c r="E303"/>
      <c r="F303"/>
      <c r="G303"/>
      <c r="K303" s="40"/>
      <c r="L303" s="43"/>
    </row>
    <row r="304" spans="5:12" x14ac:dyDescent="0.25">
      <c r="E304"/>
      <c r="F304"/>
      <c r="G304"/>
      <c r="K304" s="40"/>
      <c r="L304" s="43"/>
    </row>
    <row r="305" spans="5:12" x14ac:dyDescent="0.25">
      <c r="E305"/>
      <c r="F305"/>
      <c r="G305"/>
      <c r="K305" s="40"/>
      <c r="L305" s="43"/>
    </row>
    <row r="306" spans="5:12" x14ac:dyDescent="0.25">
      <c r="E306"/>
      <c r="F306"/>
      <c r="G306"/>
      <c r="K306" s="40"/>
      <c r="L306" s="43"/>
    </row>
    <row r="307" spans="5:12" x14ac:dyDescent="0.25">
      <c r="E307"/>
      <c r="F307"/>
      <c r="G307"/>
      <c r="K307" s="40"/>
      <c r="L307" s="43"/>
    </row>
    <row r="308" spans="5:12" x14ac:dyDescent="0.25">
      <c r="E308"/>
      <c r="F308"/>
      <c r="G308"/>
      <c r="K308" s="40"/>
      <c r="L308" s="43"/>
    </row>
    <row r="309" spans="5:12" x14ac:dyDescent="0.25">
      <c r="E309"/>
      <c r="F309"/>
      <c r="G309"/>
      <c r="K309" s="40"/>
      <c r="L309" s="43"/>
    </row>
    <row r="310" spans="5:12" x14ac:dyDescent="0.25">
      <c r="E310"/>
      <c r="F310"/>
      <c r="G310"/>
      <c r="K310" s="40"/>
      <c r="L310" s="43"/>
    </row>
    <row r="311" spans="5:12" x14ac:dyDescent="0.25">
      <c r="E311"/>
      <c r="F311"/>
      <c r="G311"/>
      <c r="K311" s="40"/>
      <c r="L311" s="43"/>
    </row>
    <row r="312" spans="5:12" x14ac:dyDescent="0.25">
      <c r="E312"/>
      <c r="F312"/>
      <c r="G312"/>
      <c r="K312" s="40"/>
      <c r="L312" s="43"/>
    </row>
    <row r="313" spans="5:12" x14ac:dyDescent="0.25">
      <c r="E313"/>
      <c r="F313"/>
      <c r="G313"/>
      <c r="K313" s="40"/>
      <c r="L313" s="43"/>
    </row>
    <row r="314" spans="5:12" x14ac:dyDescent="0.25">
      <c r="E314"/>
      <c r="F314"/>
      <c r="G314"/>
      <c r="K314" s="40"/>
      <c r="L314" s="43"/>
    </row>
    <row r="315" spans="5:12" x14ac:dyDescent="0.25">
      <c r="E315"/>
      <c r="F315"/>
      <c r="G315"/>
      <c r="K315" s="40"/>
      <c r="L315" s="43"/>
    </row>
    <row r="316" spans="5:12" x14ac:dyDescent="0.25">
      <c r="E316"/>
      <c r="F316"/>
      <c r="G316"/>
      <c r="K316" s="40"/>
      <c r="L316" s="43"/>
    </row>
    <row r="317" spans="5:12" x14ac:dyDescent="0.25">
      <c r="E317"/>
      <c r="F317"/>
      <c r="G317"/>
      <c r="K317" s="40"/>
      <c r="L317" s="43"/>
    </row>
    <row r="318" spans="5:12" x14ac:dyDescent="0.25">
      <c r="E318"/>
      <c r="F318"/>
      <c r="G318"/>
      <c r="K318" s="40"/>
      <c r="L318" s="43"/>
    </row>
    <row r="319" spans="5:12" x14ac:dyDescent="0.25">
      <c r="E319"/>
      <c r="F319"/>
      <c r="G319"/>
      <c r="K319" s="40"/>
      <c r="L319" s="43"/>
    </row>
    <row r="320" spans="5:12" x14ac:dyDescent="0.25">
      <c r="E320"/>
      <c r="F320"/>
      <c r="G320"/>
      <c r="K320" s="40"/>
      <c r="L320" s="43"/>
    </row>
    <row r="321" spans="5:12" x14ac:dyDescent="0.25">
      <c r="E321"/>
      <c r="F321"/>
      <c r="G321"/>
      <c r="K321" s="40"/>
      <c r="L321" s="43"/>
    </row>
    <row r="322" spans="5:12" x14ac:dyDescent="0.25">
      <c r="E322"/>
      <c r="F322"/>
      <c r="G322"/>
      <c r="K322" s="40"/>
      <c r="L322" s="43"/>
    </row>
    <row r="323" spans="5:12" x14ac:dyDescent="0.25">
      <c r="E323"/>
      <c r="F323"/>
      <c r="G323"/>
      <c r="K323" s="40"/>
      <c r="L323" s="43"/>
    </row>
    <row r="324" spans="5:12" x14ac:dyDescent="0.25">
      <c r="E324"/>
      <c r="F324"/>
      <c r="G324"/>
      <c r="K324" s="40"/>
      <c r="L324" s="43"/>
    </row>
    <row r="325" spans="5:12" x14ac:dyDescent="0.25">
      <c r="E325"/>
      <c r="F325"/>
      <c r="G325"/>
      <c r="K325" s="40"/>
      <c r="L325" s="43"/>
    </row>
    <row r="326" spans="5:12" x14ac:dyDescent="0.25">
      <c r="E326"/>
      <c r="F326"/>
      <c r="G326"/>
      <c r="K326" s="40"/>
      <c r="L326" s="43"/>
    </row>
    <row r="327" spans="5:12" x14ac:dyDescent="0.25">
      <c r="E327"/>
      <c r="F327"/>
      <c r="G327"/>
      <c r="K327" s="40"/>
      <c r="L327" s="43"/>
    </row>
    <row r="328" spans="5:12" x14ac:dyDescent="0.25">
      <c r="E328"/>
      <c r="F328"/>
      <c r="G328"/>
      <c r="K328" s="40"/>
      <c r="L328" s="43"/>
    </row>
    <row r="329" spans="5:12" x14ac:dyDescent="0.25">
      <c r="E329"/>
      <c r="F329"/>
      <c r="G329"/>
      <c r="K329" s="40"/>
      <c r="L329" s="43"/>
    </row>
    <row r="330" spans="5:12" x14ac:dyDescent="0.25">
      <c r="E330"/>
      <c r="F330"/>
      <c r="G330"/>
      <c r="K330" s="40"/>
      <c r="L330" s="43"/>
    </row>
    <row r="331" spans="5:12" x14ac:dyDescent="0.25">
      <c r="E331"/>
      <c r="F331"/>
      <c r="G331"/>
      <c r="K331" s="40"/>
      <c r="L331" s="43"/>
    </row>
    <row r="332" spans="5:12" x14ac:dyDescent="0.25">
      <c r="E332"/>
      <c r="F332"/>
      <c r="G332"/>
      <c r="K332" s="40"/>
      <c r="L332" s="43"/>
    </row>
    <row r="333" spans="5:12" x14ac:dyDescent="0.25">
      <c r="E333"/>
      <c r="F333"/>
      <c r="G333"/>
      <c r="K333" s="40"/>
      <c r="L333" s="43"/>
    </row>
    <row r="334" spans="5:12" x14ac:dyDescent="0.25">
      <c r="E334"/>
      <c r="F334"/>
      <c r="G334"/>
      <c r="K334" s="40"/>
      <c r="L334" s="43"/>
    </row>
    <row r="335" spans="5:12" x14ac:dyDescent="0.25">
      <c r="E335"/>
      <c r="F335"/>
      <c r="G335"/>
      <c r="K335" s="40"/>
      <c r="L335" s="43"/>
    </row>
    <row r="336" spans="5:12" x14ac:dyDescent="0.25">
      <c r="E336"/>
      <c r="F336"/>
      <c r="G336"/>
      <c r="K336" s="40"/>
      <c r="L336" s="43"/>
    </row>
    <row r="337" spans="5:12" x14ac:dyDescent="0.25">
      <c r="E337"/>
      <c r="F337"/>
      <c r="G337"/>
      <c r="K337" s="40"/>
      <c r="L337" s="43"/>
    </row>
    <row r="338" spans="5:12" x14ac:dyDescent="0.25">
      <c r="E338"/>
      <c r="F338"/>
      <c r="G338"/>
      <c r="K338" s="40"/>
      <c r="L338" s="43"/>
    </row>
    <row r="339" spans="5:12" x14ac:dyDescent="0.25">
      <c r="E339"/>
      <c r="F339"/>
      <c r="G339"/>
      <c r="K339" s="40"/>
      <c r="L339" s="43"/>
    </row>
    <row r="340" spans="5:12" x14ac:dyDescent="0.25">
      <c r="E340"/>
      <c r="F340"/>
      <c r="G340"/>
      <c r="K340" s="40"/>
      <c r="L340" s="43"/>
    </row>
    <row r="341" spans="5:12" x14ac:dyDescent="0.25">
      <c r="E341"/>
      <c r="F341"/>
      <c r="G341"/>
      <c r="K341" s="40"/>
      <c r="L341" s="43"/>
    </row>
    <row r="342" spans="5:12" x14ac:dyDescent="0.25">
      <c r="E342"/>
      <c r="F342"/>
      <c r="G342"/>
      <c r="K342" s="40"/>
      <c r="L342" s="43"/>
    </row>
    <row r="343" spans="5:12" x14ac:dyDescent="0.25">
      <c r="E343"/>
      <c r="F343"/>
      <c r="G343"/>
      <c r="K343" s="40"/>
      <c r="L343" s="43"/>
    </row>
    <row r="344" spans="5:12" x14ac:dyDescent="0.25">
      <c r="E344"/>
      <c r="F344"/>
      <c r="G344"/>
      <c r="K344" s="40"/>
      <c r="L344" s="43"/>
    </row>
    <row r="345" spans="5:12" x14ac:dyDescent="0.25">
      <c r="E345"/>
      <c r="F345"/>
      <c r="G345"/>
      <c r="K345" s="40"/>
      <c r="L345" s="43"/>
    </row>
    <row r="346" spans="5:12" x14ac:dyDescent="0.25">
      <c r="E346"/>
      <c r="F346"/>
      <c r="G346"/>
      <c r="K346" s="40"/>
      <c r="L346" s="43"/>
    </row>
    <row r="347" spans="5:12" x14ac:dyDescent="0.25">
      <c r="E347"/>
      <c r="F347"/>
      <c r="G347"/>
      <c r="K347" s="40"/>
      <c r="L347" s="43"/>
    </row>
    <row r="348" spans="5:12" x14ac:dyDescent="0.25">
      <c r="E348"/>
      <c r="F348"/>
      <c r="G348"/>
      <c r="K348" s="40"/>
      <c r="L348" s="43"/>
    </row>
    <row r="349" spans="5:12" x14ac:dyDescent="0.25">
      <c r="E349"/>
      <c r="F349"/>
      <c r="G349"/>
      <c r="K349" s="40"/>
      <c r="L349" s="43"/>
    </row>
    <row r="350" spans="5:12" x14ac:dyDescent="0.25">
      <c r="E350"/>
      <c r="F350"/>
      <c r="G350"/>
      <c r="K350" s="40"/>
      <c r="L350" s="43"/>
    </row>
    <row r="351" spans="5:12" x14ac:dyDescent="0.25">
      <c r="E351"/>
      <c r="F351"/>
      <c r="G351"/>
      <c r="K351" s="40"/>
      <c r="L351" s="43"/>
    </row>
    <row r="352" spans="5:12" x14ac:dyDescent="0.25">
      <c r="E352"/>
      <c r="F352"/>
      <c r="G352"/>
      <c r="K352" s="40"/>
      <c r="L352" s="43"/>
    </row>
    <row r="353" spans="5:12" x14ac:dyDescent="0.25">
      <c r="E353"/>
      <c r="F353"/>
      <c r="G353"/>
      <c r="K353" s="40"/>
      <c r="L353" s="43"/>
    </row>
    <row r="354" spans="5:12" x14ac:dyDescent="0.25">
      <c r="E354"/>
      <c r="F354"/>
      <c r="G354"/>
      <c r="K354" s="40"/>
      <c r="L354" s="43"/>
    </row>
    <row r="355" spans="5:12" x14ac:dyDescent="0.25">
      <c r="E355"/>
      <c r="F355"/>
      <c r="G355"/>
      <c r="K355" s="40"/>
      <c r="L355" s="43"/>
    </row>
    <row r="356" spans="5:12" x14ac:dyDescent="0.25">
      <c r="E356"/>
      <c r="F356"/>
      <c r="G356"/>
      <c r="K356" s="40"/>
      <c r="L356" s="43"/>
    </row>
    <row r="357" spans="5:12" x14ac:dyDescent="0.25">
      <c r="E357"/>
      <c r="F357"/>
      <c r="G357"/>
      <c r="K357" s="40"/>
      <c r="L357" s="43"/>
    </row>
    <row r="358" spans="5:12" x14ac:dyDescent="0.25">
      <c r="E358"/>
      <c r="F358"/>
      <c r="G358"/>
      <c r="K358" s="40"/>
      <c r="L358" s="43"/>
    </row>
    <row r="359" spans="5:12" x14ac:dyDescent="0.25">
      <c r="E359"/>
      <c r="F359"/>
      <c r="G359"/>
      <c r="K359" s="40"/>
      <c r="L359" s="43"/>
    </row>
    <row r="360" spans="5:12" x14ac:dyDescent="0.25">
      <c r="E360"/>
      <c r="F360"/>
      <c r="G360"/>
      <c r="K360" s="40"/>
      <c r="L360" s="43"/>
    </row>
    <row r="361" spans="5:12" x14ac:dyDescent="0.25">
      <c r="E361"/>
      <c r="F361"/>
      <c r="G361"/>
      <c r="K361" s="40"/>
      <c r="L361" s="43"/>
    </row>
    <row r="362" spans="5:12" x14ac:dyDescent="0.25">
      <c r="E362"/>
      <c r="F362"/>
      <c r="G362"/>
      <c r="K362" s="40"/>
      <c r="L362" s="43"/>
    </row>
    <row r="363" spans="5:12" x14ac:dyDescent="0.25">
      <c r="E363"/>
      <c r="F363"/>
      <c r="G363"/>
      <c r="K363" s="40"/>
      <c r="L363" s="43"/>
    </row>
    <row r="364" spans="5:12" x14ac:dyDescent="0.25">
      <c r="E364"/>
      <c r="F364"/>
      <c r="G364"/>
      <c r="K364" s="40"/>
      <c r="L364" s="43"/>
    </row>
    <row r="365" spans="5:12" x14ac:dyDescent="0.25">
      <c r="E365"/>
      <c r="F365"/>
      <c r="G365"/>
      <c r="K365" s="40"/>
      <c r="L365" s="43"/>
    </row>
    <row r="366" spans="5:12" x14ac:dyDescent="0.25">
      <c r="E366"/>
      <c r="F366"/>
      <c r="G366"/>
      <c r="K366" s="40"/>
      <c r="L366" s="43"/>
    </row>
    <row r="367" spans="5:12" x14ac:dyDescent="0.25">
      <c r="E367"/>
      <c r="F367"/>
      <c r="G367"/>
      <c r="K367" s="40"/>
      <c r="L367" s="43"/>
    </row>
    <row r="368" spans="5:12" x14ac:dyDescent="0.25">
      <c r="E368"/>
      <c r="F368"/>
      <c r="G368"/>
      <c r="K368" s="40"/>
      <c r="L368" s="43"/>
    </row>
    <row r="369" spans="5:12" x14ac:dyDescent="0.25">
      <c r="E369"/>
      <c r="F369"/>
      <c r="G369"/>
      <c r="K369" s="40"/>
      <c r="L369" s="43"/>
    </row>
    <row r="370" spans="5:12" x14ac:dyDescent="0.25">
      <c r="E370"/>
      <c r="F370"/>
      <c r="G370"/>
      <c r="K370" s="40"/>
      <c r="L370" s="43"/>
    </row>
    <row r="371" spans="5:12" x14ac:dyDescent="0.25">
      <c r="E371"/>
      <c r="F371"/>
      <c r="G371"/>
      <c r="K371" s="40"/>
      <c r="L371" s="43"/>
    </row>
    <row r="372" spans="5:12" x14ac:dyDescent="0.25">
      <c r="E372"/>
      <c r="F372"/>
      <c r="G372"/>
      <c r="K372" s="40"/>
      <c r="L372" s="43"/>
    </row>
    <row r="373" spans="5:12" x14ac:dyDescent="0.25">
      <c r="E373"/>
      <c r="F373"/>
      <c r="G373"/>
      <c r="K373" s="40"/>
      <c r="L373" s="43"/>
    </row>
    <row r="374" spans="5:12" x14ac:dyDescent="0.25">
      <c r="E374"/>
      <c r="F374"/>
      <c r="G374"/>
      <c r="K374" s="40"/>
      <c r="L374" s="43"/>
    </row>
    <row r="375" spans="5:12" x14ac:dyDescent="0.25">
      <c r="E375"/>
      <c r="F375"/>
      <c r="G375"/>
      <c r="K375" s="40"/>
      <c r="L375" s="43"/>
    </row>
    <row r="376" spans="5:12" x14ac:dyDescent="0.25">
      <c r="E376"/>
      <c r="F376"/>
      <c r="G376"/>
      <c r="K376" s="40"/>
      <c r="L376" s="43"/>
    </row>
    <row r="377" spans="5:12" x14ac:dyDescent="0.25">
      <c r="E377"/>
      <c r="F377"/>
      <c r="G377"/>
      <c r="K377" s="40"/>
      <c r="L377" s="43"/>
    </row>
    <row r="378" spans="5:12" x14ac:dyDescent="0.25">
      <c r="E378"/>
      <c r="F378"/>
      <c r="G378"/>
      <c r="K378" s="40"/>
      <c r="L378" s="43"/>
    </row>
    <row r="379" spans="5:12" x14ac:dyDescent="0.25">
      <c r="E379"/>
      <c r="F379"/>
      <c r="G379"/>
      <c r="K379" s="40"/>
      <c r="L379" s="43"/>
    </row>
    <row r="380" spans="5:12" x14ac:dyDescent="0.25">
      <c r="E380"/>
      <c r="F380"/>
      <c r="G380"/>
      <c r="K380" s="40"/>
      <c r="L380" s="43"/>
    </row>
    <row r="381" spans="5:12" x14ac:dyDescent="0.25">
      <c r="E381"/>
      <c r="F381"/>
      <c r="G381"/>
      <c r="K381" s="40"/>
      <c r="L381" s="43"/>
    </row>
    <row r="382" spans="5:12" x14ac:dyDescent="0.25">
      <c r="E382"/>
      <c r="F382"/>
      <c r="G382"/>
      <c r="K382" s="40"/>
      <c r="L382" s="43"/>
    </row>
    <row r="383" spans="5:12" x14ac:dyDescent="0.25">
      <c r="E383"/>
      <c r="F383"/>
      <c r="G383"/>
      <c r="K383" s="40"/>
      <c r="L383" s="43"/>
    </row>
    <row r="384" spans="5:12" x14ac:dyDescent="0.25">
      <c r="E384"/>
      <c r="F384"/>
      <c r="G384"/>
      <c r="K384" s="40"/>
      <c r="L384" s="43"/>
    </row>
    <row r="385" spans="5:12" x14ac:dyDescent="0.25">
      <c r="E385"/>
      <c r="F385"/>
      <c r="G385"/>
      <c r="K385" s="40"/>
      <c r="L385" s="43"/>
    </row>
    <row r="386" spans="5:12" x14ac:dyDescent="0.25">
      <c r="E386"/>
      <c r="F386"/>
      <c r="G386"/>
      <c r="K386" s="40"/>
      <c r="L386" s="43"/>
    </row>
    <row r="387" spans="5:12" x14ac:dyDescent="0.25">
      <c r="E387"/>
      <c r="F387"/>
      <c r="G387"/>
      <c r="K387" s="40"/>
      <c r="L387" s="43"/>
    </row>
    <row r="388" spans="5:12" x14ac:dyDescent="0.25">
      <c r="E388"/>
      <c r="F388"/>
      <c r="G388"/>
      <c r="K388" s="40"/>
      <c r="L388" s="43"/>
    </row>
    <row r="389" spans="5:12" x14ac:dyDescent="0.25">
      <c r="E389"/>
      <c r="F389"/>
      <c r="G389"/>
      <c r="K389" s="40"/>
      <c r="L389" s="43"/>
    </row>
    <row r="390" spans="5:12" x14ac:dyDescent="0.25">
      <c r="E390"/>
      <c r="F390"/>
      <c r="G390"/>
      <c r="K390" s="40"/>
      <c r="L390" s="43"/>
    </row>
    <row r="391" spans="5:12" x14ac:dyDescent="0.25">
      <c r="E391"/>
      <c r="F391"/>
      <c r="G391"/>
      <c r="K391" s="40"/>
      <c r="L391" s="43"/>
    </row>
    <row r="392" spans="5:12" x14ac:dyDescent="0.25">
      <c r="E392"/>
      <c r="F392"/>
      <c r="G392"/>
      <c r="K392" s="40"/>
      <c r="L392" s="43"/>
    </row>
    <row r="393" spans="5:12" x14ac:dyDescent="0.25">
      <c r="E393"/>
      <c r="F393"/>
      <c r="G393"/>
      <c r="K393" s="40"/>
      <c r="L393" s="43"/>
    </row>
    <row r="394" spans="5:12" x14ac:dyDescent="0.25">
      <c r="E394"/>
      <c r="F394"/>
      <c r="G394"/>
      <c r="K394" s="40"/>
      <c r="L394" s="43"/>
    </row>
    <row r="395" spans="5:12" x14ac:dyDescent="0.25">
      <c r="E395"/>
      <c r="F395"/>
      <c r="G395"/>
      <c r="K395" s="40"/>
      <c r="L395" s="43"/>
    </row>
    <row r="396" spans="5:12" x14ac:dyDescent="0.25">
      <c r="E396"/>
      <c r="F396"/>
      <c r="G396"/>
      <c r="K396" s="40"/>
      <c r="L396" s="43"/>
    </row>
    <row r="397" spans="5:12" x14ac:dyDescent="0.25">
      <c r="E397"/>
      <c r="F397"/>
      <c r="G397"/>
      <c r="K397" s="40"/>
      <c r="L397" s="43"/>
    </row>
    <row r="398" spans="5:12" x14ac:dyDescent="0.25">
      <c r="E398"/>
      <c r="F398"/>
      <c r="G398"/>
      <c r="K398" s="40"/>
      <c r="L398" s="43"/>
    </row>
    <row r="399" spans="5:12" x14ac:dyDescent="0.25">
      <c r="E399"/>
      <c r="F399"/>
      <c r="G399"/>
      <c r="K399" s="40"/>
      <c r="L399" s="43"/>
    </row>
    <row r="400" spans="5:12" x14ac:dyDescent="0.25">
      <c r="E400"/>
      <c r="F400"/>
      <c r="G400"/>
      <c r="K400" s="40"/>
      <c r="L400" s="43"/>
    </row>
    <row r="401" spans="5:12" x14ac:dyDescent="0.25">
      <c r="E401"/>
      <c r="F401"/>
      <c r="G401"/>
      <c r="K401" s="40"/>
      <c r="L401" s="43"/>
    </row>
    <row r="402" spans="5:12" x14ac:dyDescent="0.25">
      <c r="E402"/>
      <c r="F402"/>
      <c r="G402"/>
      <c r="K402" s="40"/>
      <c r="L402" s="43"/>
    </row>
    <row r="403" spans="5:12" x14ac:dyDescent="0.25">
      <c r="E403"/>
      <c r="F403"/>
      <c r="G403"/>
      <c r="K403" s="40"/>
      <c r="L403" s="43"/>
    </row>
    <row r="404" spans="5:12" x14ac:dyDescent="0.25">
      <c r="E404"/>
      <c r="F404"/>
      <c r="G404"/>
      <c r="K404" s="40"/>
      <c r="L404" s="43"/>
    </row>
    <row r="405" spans="5:12" x14ac:dyDescent="0.25">
      <c r="E405"/>
      <c r="F405"/>
      <c r="G405"/>
      <c r="K405" s="40"/>
      <c r="L405" s="43"/>
    </row>
    <row r="406" spans="5:12" x14ac:dyDescent="0.25">
      <c r="E406"/>
      <c r="F406"/>
      <c r="G406"/>
      <c r="K406" s="40"/>
      <c r="L406" s="43"/>
    </row>
    <row r="407" spans="5:12" x14ac:dyDescent="0.25">
      <c r="E407"/>
      <c r="F407"/>
      <c r="G407"/>
      <c r="K407" s="40"/>
      <c r="L407" s="43"/>
    </row>
    <row r="408" spans="5:12" x14ac:dyDescent="0.25">
      <c r="E408"/>
      <c r="F408"/>
      <c r="G408"/>
      <c r="K408" s="40"/>
      <c r="L408" s="43"/>
    </row>
    <row r="409" spans="5:12" x14ac:dyDescent="0.25">
      <c r="E409"/>
      <c r="F409"/>
      <c r="G409"/>
      <c r="K409" s="40"/>
      <c r="L409" s="43"/>
    </row>
    <row r="410" spans="5:12" x14ac:dyDescent="0.25">
      <c r="E410"/>
      <c r="F410"/>
      <c r="G410"/>
      <c r="K410" s="40"/>
      <c r="L410" s="43"/>
    </row>
    <row r="411" spans="5:12" x14ac:dyDescent="0.25">
      <c r="E411"/>
      <c r="F411"/>
      <c r="G411"/>
      <c r="K411" s="40"/>
      <c r="L411" s="43"/>
    </row>
    <row r="412" spans="5:12" x14ac:dyDescent="0.25">
      <c r="E412"/>
      <c r="F412"/>
      <c r="G412"/>
      <c r="K412" s="40"/>
      <c r="L412" s="43"/>
    </row>
    <row r="413" spans="5:12" x14ac:dyDescent="0.25">
      <c r="E413"/>
      <c r="F413"/>
      <c r="G413"/>
      <c r="K413" s="40"/>
      <c r="L413" s="43"/>
    </row>
    <row r="414" spans="5:12" x14ac:dyDescent="0.25">
      <c r="E414"/>
      <c r="F414"/>
      <c r="G414"/>
      <c r="K414" s="40"/>
      <c r="L414" s="43"/>
    </row>
    <row r="415" spans="5:12" x14ac:dyDescent="0.25">
      <c r="E415"/>
      <c r="F415"/>
      <c r="G415"/>
      <c r="K415" s="40"/>
      <c r="L415" s="43"/>
    </row>
    <row r="416" spans="5:12" x14ac:dyDescent="0.25">
      <c r="E416"/>
      <c r="F416"/>
      <c r="G416"/>
      <c r="K416" s="40"/>
      <c r="L416" s="43"/>
    </row>
    <row r="417" spans="5:12" x14ac:dyDescent="0.25">
      <c r="E417"/>
      <c r="F417"/>
      <c r="G417"/>
      <c r="K417" s="40"/>
      <c r="L417" s="43"/>
    </row>
    <row r="418" spans="5:12" x14ac:dyDescent="0.25">
      <c r="E418"/>
      <c r="F418"/>
      <c r="G418"/>
      <c r="K418" s="40"/>
      <c r="L418" s="43"/>
    </row>
    <row r="419" spans="5:12" x14ac:dyDescent="0.25">
      <c r="E419"/>
      <c r="F419"/>
      <c r="G419"/>
      <c r="K419" s="40"/>
      <c r="L419" s="43"/>
    </row>
    <row r="420" spans="5:12" x14ac:dyDescent="0.25">
      <c r="E420"/>
      <c r="F420"/>
      <c r="G420"/>
      <c r="K420" s="40"/>
      <c r="L420" s="43"/>
    </row>
    <row r="421" spans="5:12" x14ac:dyDescent="0.25">
      <c r="E421"/>
      <c r="F421"/>
      <c r="G421"/>
      <c r="K421" s="40"/>
      <c r="L421" s="43"/>
    </row>
    <row r="422" spans="5:12" x14ac:dyDescent="0.25">
      <c r="E422"/>
      <c r="F422"/>
      <c r="G422"/>
      <c r="K422" s="40"/>
      <c r="L422" s="43"/>
    </row>
    <row r="423" spans="5:12" x14ac:dyDescent="0.25">
      <c r="E423"/>
      <c r="F423"/>
      <c r="G423"/>
      <c r="K423" s="40"/>
      <c r="L423" s="43"/>
    </row>
    <row r="424" spans="5:12" x14ac:dyDescent="0.25">
      <c r="E424"/>
      <c r="F424"/>
      <c r="G424"/>
      <c r="K424" s="40"/>
      <c r="L424" s="43"/>
    </row>
    <row r="425" spans="5:12" x14ac:dyDescent="0.25">
      <c r="E425"/>
      <c r="F425"/>
      <c r="G425"/>
      <c r="K425" s="40"/>
      <c r="L425" s="43"/>
    </row>
    <row r="426" spans="5:12" x14ac:dyDescent="0.25">
      <c r="E426"/>
      <c r="F426"/>
      <c r="G426"/>
      <c r="K426" s="40"/>
      <c r="L426" s="43"/>
    </row>
    <row r="427" spans="5:12" x14ac:dyDescent="0.25">
      <c r="E427"/>
      <c r="F427"/>
      <c r="G427"/>
      <c r="K427" s="40"/>
      <c r="L427" s="43"/>
    </row>
    <row r="428" spans="5:12" x14ac:dyDescent="0.25">
      <c r="E428"/>
      <c r="F428"/>
      <c r="G428"/>
      <c r="K428" s="40"/>
      <c r="L428" s="43"/>
    </row>
    <row r="429" spans="5:12" x14ac:dyDescent="0.25">
      <c r="E429"/>
      <c r="F429"/>
      <c r="G429"/>
      <c r="K429" s="40"/>
      <c r="L429" s="43"/>
    </row>
    <row r="430" spans="5:12" x14ac:dyDescent="0.25">
      <c r="E430"/>
      <c r="F430"/>
      <c r="G430"/>
      <c r="K430" s="40"/>
      <c r="L430" s="43"/>
    </row>
    <row r="431" spans="5:12" x14ac:dyDescent="0.25">
      <c r="E431"/>
      <c r="F431"/>
      <c r="G431"/>
      <c r="K431" s="40"/>
      <c r="L431" s="43"/>
    </row>
    <row r="432" spans="5:12" x14ac:dyDescent="0.25">
      <c r="E432"/>
      <c r="F432"/>
      <c r="G432"/>
      <c r="K432" s="40"/>
      <c r="L432" s="43"/>
    </row>
    <row r="433" spans="5:12" x14ac:dyDescent="0.25">
      <c r="E433"/>
      <c r="F433"/>
      <c r="G433"/>
      <c r="K433" s="40"/>
      <c r="L433" s="43"/>
    </row>
    <row r="434" spans="5:12" x14ac:dyDescent="0.25">
      <c r="E434"/>
      <c r="F434"/>
      <c r="G434"/>
      <c r="K434" s="40"/>
      <c r="L434" s="43"/>
    </row>
    <row r="435" spans="5:12" x14ac:dyDescent="0.25">
      <c r="E435"/>
      <c r="F435"/>
      <c r="G435"/>
      <c r="K435" s="40"/>
      <c r="L435" s="43"/>
    </row>
    <row r="436" spans="5:12" x14ac:dyDescent="0.25">
      <c r="E436"/>
      <c r="F436"/>
      <c r="G436"/>
      <c r="K436" s="40"/>
      <c r="L436" s="43"/>
    </row>
    <row r="437" spans="5:12" x14ac:dyDescent="0.25">
      <c r="E437"/>
      <c r="F437"/>
      <c r="G437"/>
      <c r="K437" s="40"/>
      <c r="L437" s="43"/>
    </row>
    <row r="438" spans="5:12" x14ac:dyDescent="0.25">
      <c r="E438"/>
      <c r="F438"/>
      <c r="G438"/>
      <c r="K438" s="40"/>
      <c r="L438" s="43"/>
    </row>
    <row r="439" spans="5:12" x14ac:dyDescent="0.25">
      <c r="E439"/>
      <c r="F439"/>
      <c r="G439"/>
      <c r="K439" s="40"/>
      <c r="L439" s="43"/>
    </row>
    <row r="440" spans="5:12" x14ac:dyDescent="0.25">
      <c r="E440"/>
      <c r="F440"/>
      <c r="G440"/>
      <c r="K440" s="40"/>
      <c r="L440" s="43"/>
    </row>
    <row r="441" spans="5:12" x14ac:dyDescent="0.25">
      <c r="E441"/>
      <c r="F441"/>
      <c r="G441"/>
      <c r="K441" s="40"/>
      <c r="L441" s="43"/>
    </row>
    <row r="442" spans="5:12" x14ac:dyDescent="0.25">
      <c r="E442"/>
      <c r="F442"/>
      <c r="G442"/>
      <c r="K442" s="40"/>
      <c r="L442" s="43"/>
    </row>
    <row r="443" spans="5:12" x14ac:dyDescent="0.25">
      <c r="E443"/>
      <c r="F443"/>
      <c r="G443"/>
      <c r="K443" s="40"/>
      <c r="L443" s="43"/>
    </row>
    <row r="444" spans="5:12" x14ac:dyDescent="0.25">
      <c r="E444"/>
      <c r="F444"/>
      <c r="G444"/>
      <c r="K444" s="40"/>
      <c r="L444" s="43"/>
    </row>
    <row r="445" spans="5:12" x14ac:dyDescent="0.25">
      <c r="E445"/>
      <c r="F445"/>
      <c r="G445"/>
      <c r="K445" s="40"/>
      <c r="L445" s="43"/>
    </row>
    <row r="446" spans="5:12" x14ac:dyDescent="0.25">
      <c r="E446"/>
      <c r="F446"/>
      <c r="G446"/>
      <c r="K446" s="40"/>
      <c r="L446" s="43"/>
    </row>
    <row r="447" spans="5:12" x14ac:dyDescent="0.25">
      <c r="E447"/>
      <c r="F447"/>
      <c r="G447"/>
      <c r="K447" s="40"/>
      <c r="L447" s="43"/>
    </row>
    <row r="448" spans="5:12" x14ac:dyDescent="0.25">
      <c r="E448"/>
      <c r="F448"/>
      <c r="G448"/>
      <c r="K448" s="40"/>
      <c r="L448" s="43"/>
    </row>
    <row r="449" spans="5:12" x14ac:dyDescent="0.25">
      <c r="E449"/>
      <c r="F449"/>
      <c r="G449"/>
      <c r="K449" s="40"/>
      <c r="L449" s="43"/>
    </row>
    <row r="450" spans="5:12" x14ac:dyDescent="0.25">
      <c r="E450"/>
      <c r="F450"/>
      <c r="G450"/>
      <c r="K450" s="40"/>
      <c r="L450" s="43"/>
    </row>
    <row r="451" spans="5:12" x14ac:dyDescent="0.25">
      <c r="E451"/>
      <c r="F451"/>
      <c r="G451"/>
      <c r="K451" s="40"/>
      <c r="L451" s="43"/>
    </row>
    <row r="452" spans="5:12" x14ac:dyDescent="0.25">
      <c r="E452"/>
      <c r="F452"/>
      <c r="G452"/>
      <c r="K452" s="40"/>
      <c r="L452" s="43"/>
    </row>
    <row r="453" spans="5:12" x14ac:dyDescent="0.25">
      <c r="E453"/>
      <c r="F453"/>
      <c r="G453"/>
      <c r="K453" s="40"/>
      <c r="L453" s="43"/>
    </row>
    <row r="454" spans="5:12" x14ac:dyDescent="0.25">
      <c r="E454"/>
      <c r="F454"/>
      <c r="G454"/>
      <c r="K454" s="40"/>
      <c r="L454" s="43"/>
    </row>
    <row r="455" spans="5:12" x14ac:dyDescent="0.25">
      <c r="E455"/>
      <c r="F455"/>
      <c r="G455"/>
      <c r="K455" s="40"/>
      <c r="L455" s="43"/>
    </row>
    <row r="456" spans="5:12" x14ac:dyDescent="0.25">
      <c r="E456"/>
      <c r="F456"/>
      <c r="G456"/>
      <c r="K456" s="40"/>
      <c r="L456" s="43"/>
    </row>
    <row r="457" spans="5:12" x14ac:dyDescent="0.25">
      <c r="E457"/>
      <c r="F457"/>
      <c r="G457"/>
      <c r="K457" s="40"/>
      <c r="L457" s="43"/>
    </row>
    <row r="458" spans="5:12" x14ac:dyDescent="0.25">
      <c r="E458"/>
      <c r="F458"/>
      <c r="G458"/>
      <c r="K458" s="40"/>
      <c r="L458" s="43"/>
    </row>
    <row r="459" spans="5:12" x14ac:dyDescent="0.25">
      <c r="E459"/>
      <c r="F459"/>
      <c r="G459"/>
      <c r="K459" s="40"/>
      <c r="L459" s="43"/>
    </row>
    <row r="460" spans="5:12" x14ac:dyDescent="0.25">
      <c r="E460"/>
      <c r="F460"/>
      <c r="G460"/>
      <c r="K460" s="40"/>
      <c r="L460" s="43"/>
    </row>
    <row r="461" spans="5:12" x14ac:dyDescent="0.25">
      <c r="E461"/>
      <c r="F461"/>
      <c r="G461"/>
      <c r="K461" s="40"/>
      <c r="L461" s="43"/>
    </row>
    <row r="462" spans="5:12" x14ac:dyDescent="0.25">
      <c r="E462"/>
      <c r="F462"/>
      <c r="G462"/>
      <c r="K462" s="40"/>
      <c r="L462" s="43"/>
    </row>
    <row r="463" spans="5:12" x14ac:dyDescent="0.25">
      <c r="E463"/>
      <c r="F463"/>
      <c r="G463"/>
      <c r="K463" s="40"/>
      <c r="L463" s="43"/>
    </row>
    <row r="464" spans="5:12" x14ac:dyDescent="0.25">
      <c r="E464"/>
      <c r="F464"/>
      <c r="G464"/>
      <c r="K464" s="40"/>
      <c r="L464" s="43"/>
    </row>
    <row r="465" spans="5:12" x14ac:dyDescent="0.25">
      <c r="E465"/>
      <c r="F465"/>
      <c r="G465"/>
      <c r="K465" s="40"/>
      <c r="L465" s="43"/>
    </row>
    <row r="466" spans="5:12" x14ac:dyDescent="0.25">
      <c r="E466"/>
      <c r="F466"/>
      <c r="G466"/>
      <c r="K466" s="40"/>
      <c r="L466" s="43"/>
    </row>
    <row r="467" spans="5:12" x14ac:dyDescent="0.25">
      <c r="E467"/>
      <c r="F467"/>
      <c r="G467"/>
      <c r="K467" s="40"/>
      <c r="L467" s="43"/>
    </row>
    <row r="468" spans="5:12" x14ac:dyDescent="0.25">
      <c r="E468"/>
      <c r="F468"/>
      <c r="G468"/>
      <c r="K468" s="40"/>
      <c r="L468" s="43"/>
    </row>
    <row r="469" spans="5:12" x14ac:dyDescent="0.25">
      <c r="E469"/>
      <c r="F469"/>
      <c r="G469"/>
      <c r="K469" s="40"/>
      <c r="L469" s="43"/>
    </row>
    <row r="470" spans="5:12" x14ac:dyDescent="0.25">
      <c r="E470"/>
      <c r="F470"/>
      <c r="G470"/>
      <c r="K470" s="40"/>
      <c r="L470" s="43"/>
    </row>
    <row r="471" spans="5:12" x14ac:dyDescent="0.25">
      <c r="E471"/>
      <c r="F471"/>
      <c r="G471"/>
      <c r="K471" s="40"/>
      <c r="L471" s="43"/>
    </row>
    <row r="472" spans="5:12" x14ac:dyDescent="0.25">
      <c r="E472"/>
      <c r="F472"/>
      <c r="G472"/>
      <c r="K472" s="40"/>
      <c r="L472" s="43"/>
    </row>
    <row r="473" spans="5:12" x14ac:dyDescent="0.25">
      <c r="E473"/>
      <c r="F473"/>
      <c r="G473"/>
      <c r="K473" s="40"/>
      <c r="L473" s="43"/>
    </row>
    <row r="474" spans="5:12" x14ac:dyDescent="0.25">
      <c r="E474"/>
      <c r="F474"/>
      <c r="G474"/>
      <c r="K474" s="40"/>
      <c r="L474" s="43"/>
    </row>
    <row r="475" spans="5:12" x14ac:dyDescent="0.25">
      <c r="E475"/>
      <c r="F475"/>
      <c r="G475"/>
      <c r="K475" s="40"/>
      <c r="L475" s="43"/>
    </row>
    <row r="476" spans="5:12" x14ac:dyDescent="0.25">
      <c r="E476"/>
      <c r="F476"/>
      <c r="G476"/>
      <c r="K476" s="40"/>
      <c r="L476" s="43"/>
    </row>
    <row r="477" spans="5:12" x14ac:dyDescent="0.25">
      <c r="E477"/>
      <c r="F477"/>
      <c r="G477"/>
      <c r="K477" s="40"/>
      <c r="L477" s="43"/>
    </row>
    <row r="478" spans="5:12" x14ac:dyDescent="0.25">
      <c r="E478"/>
      <c r="F478"/>
      <c r="G478"/>
      <c r="K478" s="40"/>
      <c r="L478" s="43"/>
    </row>
    <row r="479" spans="5:12" x14ac:dyDescent="0.25">
      <c r="E479"/>
      <c r="F479"/>
      <c r="G479"/>
      <c r="K479" s="40"/>
      <c r="L479" s="43"/>
    </row>
    <row r="480" spans="5:12" x14ac:dyDescent="0.25">
      <c r="E480"/>
      <c r="F480"/>
      <c r="G480"/>
      <c r="K480" s="40"/>
      <c r="L480" s="43"/>
    </row>
    <row r="481" spans="5:12" x14ac:dyDescent="0.25">
      <c r="E481"/>
      <c r="F481"/>
      <c r="G481"/>
      <c r="K481" s="40"/>
      <c r="L481" s="43"/>
    </row>
    <row r="482" spans="5:12" x14ac:dyDescent="0.25">
      <c r="E482"/>
      <c r="F482"/>
      <c r="G482"/>
      <c r="K482" s="40"/>
      <c r="L482" s="43"/>
    </row>
    <row r="483" spans="5:12" x14ac:dyDescent="0.25">
      <c r="E483"/>
      <c r="F483"/>
      <c r="G483"/>
      <c r="K483" s="40"/>
      <c r="L483" s="43"/>
    </row>
    <row r="484" spans="5:12" x14ac:dyDescent="0.25">
      <c r="E484"/>
      <c r="F484"/>
      <c r="G484"/>
      <c r="K484" s="40"/>
      <c r="L484" s="43"/>
    </row>
    <row r="485" spans="5:12" x14ac:dyDescent="0.25">
      <c r="E485"/>
      <c r="F485"/>
      <c r="G485"/>
      <c r="K485" s="40"/>
      <c r="L485" s="43"/>
    </row>
    <row r="486" spans="5:12" x14ac:dyDescent="0.25">
      <c r="E486"/>
      <c r="F486"/>
      <c r="G486"/>
      <c r="K486" s="40"/>
      <c r="L486" s="43"/>
    </row>
    <row r="487" spans="5:12" x14ac:dyDescent="0.25">
      <c r="E487"/>
      <c r="F487"/>
      <c r="G487"/>
      <c r="K487" s="40"/>
      <c r="L487" s="43"/>
    </row>
    <row r="488" spans="5:12" x14ac:dyDescent="0.25">
      <c r="E488"/>
      <c r="F488"/>
      <c r="G488"/>
      <c r="K488" s="40"/>
      <c r="L488" s="43"/>
    </row>
    <row r="489" spans="5:12" x14ac:dyDescent="0.25">
      <c r="E489"/>
      <c r="F489"/>
      <c r="G489"/>
      <c r="K489" s="40"/>
      <c r="L489" s="43"/>
    </row>
    <row r="490" spans="5:12" x14ac:dyDescent="0.25">
      <c r="E490"/>
      <c r="F490"/>
      <c r="G490"/>
      <c r="K490" s="40"/>
      <c r="L490" s="43"/>
    </row>
    <row r="491" spans="5:12" x14ac:dyDescent="0.25">
      <c r="E491"/>
      <c r="F491"/>
      <c r="G491"/>
      <c r="K491" s="40"/>
      <c r="L491" s="43"/>
    </row>
    <row r="492" spans="5:12" x14ac:dyDescent="0.25">
      <c r="E492"/>
      <c r="F492"/>
      <c r="G492"/>
      <c r="K492" s="40"/>
      <c r="L492" s="43"/>
    </row>
    <row r="493" spans="5:12" x14ac:dyDescent="0.25">
      <c r="E493"/>
      <c r="F493"/>
      <c r="G493"/>
      <c r="K493" s="40"/>
      <c r="L493" s="43"/>
    </row>
    <row r="494" spans="5:12" x14ac:dyDescent="0.25">
      <c r="E494"/>
      <c r="F494"/>
      <c r="G494"/>
      <c r="K494" s="40"/>
      <c r="L494" s="43"/>
    </row>
    <row r="495" spans="5:12" x14ac:dyDescent="0.25">
      <c r="E495"/>
      <c r="F495"/>
      <c r="G495"/>
      <c r="K495" s="40"/>
      <c r="L495" s="43"/>
    </row>
    <row r="496" spans="5:12" x14ac:dyDescent="0.25">
      <c r="E496"/>
      <c r="F496"/>
      <c r="G496"/>
      <c r="K496" s="40"/>
      <c r="L496" s="43"/>
    </row>
    <row r="497" spans="5:12" x14ac:dyDescent="0.25">
      <c r="E497"/>
      <c r="F497"/>
      <c r="G497"/>
      <c r="K497" s="40"/>
      <c r="L497" s="43"/>
    </row>
    <row r="498" spans="5:12" x14ac:dyDescent="0.25">
      <c r="E498"/>
      <c r="F498"/>
      <c r="G498"/>
      <c r="K498" s="40"/>
      <c r="L498" s="43"/>
    </row>
    <row r="499" spans="5:12" x14ac:dyDescent="0.25">
      <c r="E499"/>
      <c r="F499"/>
      <c r="G499"/>
      <c r="K499" s="40"/>
      <c r="L499" s="43"/>
    </row>
    <row r="500" spans="5:12" x14ac:dyDescent="0.25">
      <c r="E500"/>
      <c r="F500"/>
      <c r="G500"/>
      <c r="K500" s="40"/>
      <c r="L500" s="43"/>
    </row>
    <row r="501" spans="5:12" x14ac:dyDescent="0.25">
      <c r="E501"/>
      <c r="F501"/>
      <c r="G501"/>
      <c r="K501" s="40"/>
      <c r="L501" s="43"/>
    </row>
    <row r="502" spans="5:12" x14ac:dyDescent="0.25">
      <c r="E502"/>
      <c r="F502"/>
      <c r="G502"/>
      <c r="K502" s="40"/>
      <c r="L502" s="43"/>
    </row>
    <row r="503" spans="5:12" x14ac:dyDescent="0.25">
      <c r="E503"/>
      <c r="F503"/>
      <c r="G503"/>
      <c r="K503" s="40"/>
      <c r="L503" s="43"/>
    </row>
    <row r="504" spans="5:12" x14ac:dyDescent="0.25">
      <c r="E504"/>
      <c r="F504"/>
      <c r="G504"/>
      <c r="K504" s="40"/>
      <c r="L504" s="43"/>
    </row>
    <row r="505" spans="5:12" x14ac:dyDescent="0.25">
      <c r="E505"/>
      <c r="F505"/>
      <c r="G505"/>
      <c r="K505" s="40"/>
      <c r="L505" s="43"/>
    </row>
    <row r="506" spans="5:12" x14ac:dyDescent="0.25">
      <c r="E506"/>
      <c r="F506"/>
      <c r="G506"/>
      <c r="K506" s="40"/>
      <c r="L506" s="43"/>
    </row>
    <row r="507" spans="5:12" x14ac:dyDescent="0.25">
      <c r="E507"/>
      <c r="F507"/>
      <c r="G507"/>
      <c r="K507" s="40"/>
      <c r="L507" s="43"/>
    </row>
    <row r="508" spans="5:12" x14ac:dyDescent="0.25">
      <c r="E508"/>
      <c r="F508"/>
      <c r="G508"/>
      <c r="K508" s="40"/>
      <c r="L508" s="43"/>
    </row>
    <row r="509" spans="5:12" x14ac:dyDescent="0.25">
      <c r="E509"/>
      <c r="F509"/>
      <c r="G509"/>
      <c r="K509" s="40"/>
      <c r="L509" s="43"/>
    </row>
    <row r="510" spans="5:12" x14ac:dyDescent="0.25">
      <c r="E510"/>
      <c r="F510"/>
      <c r="G510"/>
      <c r="K510" s="40"/>
      <c r="L510" s="43"/>
    </row>
    <row r="511" spans="5:12" x14ac:dyDescent="0.25">
      <c r="E511"/>
      <c r="F511"/>
      <c r="G511"/>
      <c r="K511" s="40"/>
      <c r="L511" s="43"/>
    </row>
    <row r="512" spans="5:12" x14ac:dyDescent="0.25">
      <c r="E512"/>
      <c r="F512"/>
      <c r="G512"/>
      <c r="K512" s="40"/>
      <c r="L512" s="43"/>
    </row>
    <row r="513" spans="5:12" x14ac:dyDescent="0.25">
      <c r="E513"/>
      <c r="F513"/>
      <c r="G513"/>
      <c r="K513" s="40"/>
      <c r="L513" s="43"/>
    </row>
    <row r="514" spans="5:12" x14ac:dyDescent="0.25">
      <c r="E514"/>
      <c r="F514"/>
      <c r="G514"/>
      <c r="K514" s="40"/>
      <c r="L514" s="43"/>
    </row>
    <row r="515" spans="5:12" x14ac:dyDescent="0.25">
      <c r="E515"/>
      <c r="F515"/>
      <c r="G515"/>
      <c r="K515" s="40"/>
      <c r="L515" s="43"/>
    </row>
    <row r="516" spans="5:12" x14ac:dyDescent="0.25">
      <c r="E516"/>
      <c r="F516"/>
      <c r="G516"/>
      <c r="K516" s="40"/>
      <c r="L516" s="43"/>
    </row>
    <row r="517" spans="5:12" x14ac:dyDescent="0.25">
      <c r="E517"/>
      <c r="F517"/>
      <c r="G517"/>
      <c r="K517" s="40"/>
      <c r="L517" s="43"/>
    </row>
    <row r="518" spans="5:12" x14ac:dyDescent="0.25">
      <c r="E518"/>
      <c r="F518"/>
      <c r="G518"/>
      <c r="K518" s="40"/>
      <c r="L518" s="43"/>
    </row>
    <row r="519" spans="5:12" x14ac:dyDescent="0.25">
      <c r="E519"/>
      <c r="F519"/>
      <c r="G519"/>
      <c r="K519" s="40"/>
      <c r="L519" s="43"/>
    </row>
    <row r="520" spans="5:12" x14ac:dyDescent="0.25">
      <c r="E520"/>
      <c r="F520"/>
      <c r="G520"/>
      <c r="K520" s="40"/>
      <c r="L520" s="43"/>
    </row>
    <row r="521" spans="5:12" x14ac:dyDescent="0.25">
      <c r="E521"/>
      <c r="F521"/>
      <c r="G521"/>
      <c r="K521" s="40"/>
      <c r="L521" s="43"/>
    </row>
    <row r="522" spans="5:12" x14ac:dyDescent="0.25">
      <c r="E522"/>
      <c r="F522"/>
      <c r="G522"/>
      <c r="K522" s="40"/>
      <c r="L522" s="43"/>
    </row>
    <row r="523" spans="5:12" x14ac:dyDescent="0.25">
      <c r="E523"/>
      <c r="F523"/>
      <c r="G523"/>
      <c r="K523" s="40"/>
      <c r="L523" s="43"/>
    </row>
    <row r="524" spans="5:12" x14ac:dyDescent="0.25">
      <c r="E524"/>
      <c r="F524"/>
      <c r="G524"/>
      <c r="K524" s="40"/>
      <c r="L524" s="43"/>
    </row>
    <row r="525" spans="5:12" x14ac:dyDescent="0.25">
      <c r="E525"/>
      <c r="F525"/>
      <c r="G525"/>
      <c r="K525" s="40"/>
      <c r="L525" s="43"/>
    </row>
    <row r="526" spans="5:12" x14ac:dyDescent="0.25">
      <c r="E526"/>
      <c r="F526"/>
      <c r="G526"/>
      <c r="K526" s="40"/>
      <c r="L526" s="43"/>
    </row>
    <row r="527" spans="5:12" x14ac:dyDescent="0.25">
      <c r="E527"/>
      <c r="F527"/>
      <c r="G527"/>
      <c r="K527" s="40"/>
      <c r="L527" s="43"/>
    </row>
    <row r="528" spans="5:12" x14ac:dyDescent="0.25">
      <c r="E528"/>
      <c r="F528"/>
      <c r="G528"/>
      <c r="K528" s="40"/>
      <c r="L528" s="43"/>
    </row>
    <row r="529" spans="5:12" x14ac:dyDescent="0.25">
      <c r="E529"/>
      <c r="F529"/>
      <c r="G529"/>
      <c r="K529" s="40"/>
      <c r="L529" s="43"/>
    </row>
    <row r="530" spans="5:12" x14ac:dyDescent="0.25">
      <c r="E530"/>
      <c r="F530"/>
      <c r="G530"/>
      <c r="K530" s="40"/>
      <c r="L530" s="43"/>
    </row>
    <row r="531" spans="5:12" x14ac:dyDescent="0.25">
      <c r="E531"/>
      <c r="F531"/>
      <c r="G531"/>
      <c r="K531" s="40"/>
      <c r="L531" s="43"/>
    </row>
    <row r="532" spans="5:12" x14ac:dyDescent="0.25">
      <c r="E532"/>
      <c r="F532"/>
      <c r="G532"/>
      <c r="K532" s="40"/>
      <c r="L532" s="43"/>
    </row>
    <row r="533" spans="5:12" x14ac:dyDescent="0.25">
      <c r="E533"/>
      <c r="F533"/>
      <c r="G533"/>
      <c r="K533" s="40"/>
      <c r="L533" s="43"/>
    </row>
    <row r="534" spans="5:12" x14ac:dyDescent="0.25">
      <c r="E534"/>
      <c r="F534"/>
      <c r="G534"/>
      <c r="K534" s="40"/>
      <c r="L534" s="43"/>
    </row>
    <row r="535" spans="5:12" x14ac:dyDescent="0.25">
      <c r="E535"/>
      <c r="F535"/>
      <c r="G535"/>
      <c r="K535" s="40"/>
      <c r="L535" s="43"/>
    </row>
    <row r="536" spans="5:12" x14ac:dyDescent="0.25">
      <c r="E536"/>
      <c r="F536"/>
      <c r="G536"/>
      <c r="K536" s="40"/>
      <c r="L536" s="43"/>
    </row>
    <row r="537" spans="5:12" x14ac:dyDescent="0.25">
      <c r="E537"/>
      <c r="F537"/>
      <c r="G537"/>
      <c r="K537" s="40"/>
      <c r="L537" s="43"/>
    </row>
    <row r="538" spans="5:12" x14ac:dyDescent="0.25">
      <c r="E538"/>
      <c r="F538"/>
      <c r="G538"/>
      <c r="K538" s="40"/>
      <c r="L538" s="43"/>
    </row>
    <row r="539" spans="5:12" x14ac:dyDescent="0.25">
      <c r="E539"/>
      <c r="F539"/>
      <c r="G539"/>
      <c r="K539" s="40"/>
      <c r="L539" s="43"/>
    </row>
    <row r="540" spans="5:12" x14ac:dyDescent="0.25">
      <c r="E540"/>
      <c r="F540"/>
      <c r="G540"/>
      <c r="K540" s="40"/>
      <c r="L540" s="43"/>
    </row>
    <row r="541" spans="5:12" x14ac:dyDescent="0.25">
      <c r="E541"/>
      <c r="F541"/>
      <c r="G541"/>
      <c r="K541" s="40"/>
      <c r="L541" s="43"/>
    </row>
    <row r="542" spans="5:12" x14ac:dyDescent="0.25">
      <c r="E542"/>
      <c r="F542"/>
      <c r="G542"/>
      <c r="K542" s="40"/>
      <c r="L542" s="43"/>
    </row>
    <row r="543" spans="5:12" x14ac:dyDescent="0.25">
      <c r="E543"/>
      <c r="F543"/>
      <c r="G543"/>
      <c r="K543" s="40"/>
      <c r="L543" s="43"/>
    </row>
    <row r="544" spans="5:12" x14ac:dyDescent="0.25">
      <c r="E544"/>
      <c r="F544"/>
      <c r="G544"/>
      <c r="K544" s="40"/>
      <c r="L544" s="43"/>
    </row>
    <row r="545" spans="5:12" x14ac:dyDescent="0.25">
      <c r="E545"/>
      <c r="F545"/>
      <c r="G545"/>
      <c r="K545" s="40"/>
      <c r="L545" s="43"/>
    </row>
    <row r="546" spans="5:12" x14ac:dyDescent="0.25">
      <c r="E546"/>
      <c r="F546"/>
      <c r="G546"/>
      <c r="K546" s="40"/>
      <c r="L546" s="43"/>
    </row>
    <row r="547" spans="5:12" x14ac:dyDescent="0.25">
      <c r="E547"/>
      <c r="F547"/>
      <c r="G547"/>
      <c r="K547" s="40"/>
      <c r="L547" s="43"/>
    </row>
    <row r="548" spans="5:12" x14ac:dyDescent="0.25">
      <c r="E548"/>
      <c r="F548"/>
      <c r="G548"/>
      <c r="K548" s="40"/>
      <c r="L548" s="43"/>
    </row>
    <row r="549" spans="5:12" x14ac:dyDescent="0.25">
      <c r="E549"/>
      <c r="F549"/>
      <c r="G549"/>
      <c r="K549" s="40"/>
      <c r="L549" s="43"/>
    </row>
    <row r="550" spans="5:12" x14ac:dyDescent="0.25">
      <c r="E550"/>
      <c r="F550"/>
      <c r="G550"/>
      <c r="K550" s="40"/>
      <c r="L550" s="43"/>
    </row>
    <row r="551" spans="5:12" x14ac:dyDescent="0.25">
      <c r="E551"/>
      <c r="F551"/>
      <c r="G551"/>
      <c r="K551" s="40"/>
      <c r="L551" s="43"/>
    </row>
    <row r="552" spans="5:12" x14ac:dyDescent="0.25">
      <c r="E552"/>
      <c r="F552"/>
      <c r="G552"/>
      <c r="K552" s="40"/>
      <c r="L552" s="43"/>
    </row>
    <row r="553" spans="5:12" x14ac:dyDescent="0.25">
      <c r="E553"/>
      <c r="F553"/>
      <c r="G553"/>
      <c r="K553" s="40"/>
      <c r="L553" s="43"/>
    </row>
    <row r="554" spans="5:12" x14ac:dyDescent="0.25">
      <c r="E554"/>
      <c r="F554"/>
      <c r="G554"/>
      <c r="K554" s="40"/>
      <c r="L554" s="43"/>
    </row>
    <row r="555" spans="5:12" x14ac:dyDescent="0.25">
      <c r="E555"/>
      <c r="F555"/>
      <c r="G555"/>
      <c r="K555" s="40"/>
      <c r="L555" s="43"/>
    </row>
    <row r="556" spans="5:12" x14ac:dyDescent="0.25">
      <c r="E556"/>
      <c r="F556"/>
      <c r="G556"/>
      <c r="K556" s="40"/>
      <c r="L556" s="43"/>
    </row>
    <row r="557" spans="5:12" x14ac:dyDescent="0.25">
      <c r="E557"/>
      <c r="F557"/>
      <c r="G557"/>
      <c r="K557" s="40"/>
      <c r="L557" s="43"/>
    </row>
    <row r="558" spans="5:12" x14ac:dyDescent="0.25">
      <c r="E558"/>
      <c r="F558"/>
      <c r="G558"/>
      <c r="K558" s="40"/>
      <c r="L558" s="43"/>
    </row>
    <row r="559" spans="5:12" x14ac:dyDescent="0.25">
      <c r="E559"/>
      <c r="F559"/>
      <c r="G559"/>
      <c r="K559" s="40"/>
      <c r="L559" s="43"/>
    </row>
    <row r="560" spans="5:12" x14ac:dyDescent="0.25">
      <c r="E560"/>
      <c r="F560"/>
      <c r="G560"/>
      <c r="K560" s="40"/>
      <c r="L560" s="43"/>
    </row>
    <row r="561" spans="5:12" x14ac:dyDescent="0.25">
      <c r="E561"/>
      <c r="F561"/>
      <c r="G561"/>
      <c r="K561" s="40"/>
      <c r="L561" s="43"/>
    </row>
    <row r="562" spans="5:12" x14ac:dyDescent="0.25">
      <c r="E562"/>
      <c r="F562"/>
      <c r="G562"/>
      <c r="K562" s="40"/>
      <c r="L562" s="43"/>
    </row>
    <row r="563" spans="5:12" x14ac:dyDescent="0.25">
      <c r="E563"/>
      <c r="F563"/>
      <c r="G563"/>
      <c r="K563" s="40"/>
      <c r="L563" s="43"/>
    </row>
    <row r="564" spans="5:12" x14ac:dyDescent="0.25">
      <c r="E564"/>
      <c r="F564"/>
      <c r="G564"/>
      <c r="K564" s="40"/>
      <c r="L564" s="43"/>
    </row>
    <row r="565" spans="5:12" x14ac:dyDescent="0.25">
      <c r="E565"/>
      <c r="F565"/>
      <c r="G565"/>
      <c r="K565" s="40"/>
      <c r="L565" s="43"/>
    </row>
    <row r="566" spans="5:12" x14ac:dyDescent="0.25">
      <c r="E566"/>
      <c r="F566"/>
      <c r="G566"/>
      <c r="K566" s="40"/>
      <c r="L566" s="43"/>
    </row>
    <row r="567" spans="5:12" x14ac:dyDescent="0.25">
      <c r="E567"/>
      <c r="F567"/>
      <c r="G567"/>
      <c r="K567" s="40"/>
      <c r="L567" s="43"/>
    </row>
    <row r="568" spans="5:12" x14ac:dyDescent="0.25">
      <c r="E568"/>
      <c r="F568"/>
      <c r="G568"/>
      <c r="K568" s="40"/>
      <c r="L568" s="43"/>
    </row>
    <row r="569" spans="5:12" x14ac:dyDescent="0.25">
      <c r="E569"/>
      <c r="F569"/>
      <c r="G569"/>
      <c r="K569" s="40"/>
      <c r="L569" s="43"/>
    </row>
    <row r="570" spans="5:12" x14ac:dyDescent="0.25">
      <c r="E570"/>
      <c r="F570"/>
      <c r="G570"/>
      <c r="K570" s="40"/>
      <c r="L570" s="43"/>
    </row>
    <row r="571" spans="5:12" x14ac:dyDescent="0.25">
      <c r="E571"/>
      <c r="F571"/>
      <c r="G571"/>
      <c r="K571" s="40"/>
      <c r="L571" s="43"/>
    </row>
    <row r="572" spans="5:12" x14ac:dyDescent="0.25">
      <c r="E572"/>
      <c r="F572"/>
      <c r="G572"/>
      <c r="K572" s="40"/>
      <c r="L572" s="43"/>
    </row>
    <row r="573" spans="5:12" x14ac:dyDescent="0.25">
      <c r="E573"/>
      <c r="F573"/>
      <c r="G573"/>
      <c r="K573" s="40"/>
      <c r="L573" s="43"/>
    </row>
    <row r="574" spans="5:12" x14ac:dyDescent="0.25">
      <c r="E574"/>
      <c r="F574"/>
      <c r="G574"/>
      <c r="K574" s="40"/>
      <c r="L574" s="43"/>
    </row>
    <row r="575" spans="5:12" x14ac:dyDescent="0.25">
      <c r="E575"/>
      <c r="F575"/>
      <c r="G575"/>
      <c r="K575" s="40"/>
      <c r="L575" s="43"/>
    </row>
    <row r="576" spans="5:12" x14ac:dyDescent="0.25">
      <c r="E576"/>
      <c r="F576"/>
      <c r="G576"/>
      <c r="K576" s="40"/>
      <c r="L576" s="43"/>
    </row>
    <row r="577" spans="5:12" x14ac:dyDescent="0.25">
      <c r="E577"/>
      <c r="F577"/>
      <c r="G577"/>
      <c r="K577" s="40"/>
      <c r="L577" s="43"/>
    </row>
    <row r="578" spans="5:12" x14ac:dyDescent="0.25">
      <c r="E578"/>
      <c r="F578"/>
      <c r="G578"/>
      <c r="K578" s="40"/>
      <c r="L578" s="43"/>
    </row>
    <row r="579" spans="5:12" x14ac:dyDescent="0.25">
      <c r="E579"/>
      <c r="F579"/>
      <c r="G579"/>
      <c r="K579" s="40"/>
      <c r="L579" s="43"/>
    </row>
    <row r="580" spans="5:12" x14ac:dyDescent="0.25">
      <c r="E580"/>
      <c r="F580"/>
      <c r="G580"/>
      <c r="K580" s="40"/>
      <c r="L580" s="43"/>
    </row>
    <row r="581" spans="5:12" x14ac:dyDescent="0.25">
      <c r="E581"/>
      <c r="F581"/>
      <c r="G581"/>
      <c r="K581" s="40"/>
      <c r="L581" s="43"/>
    </row>
    <row r="582" spans="5:12" x14ac:dyDescent="0.25">
      <c r="E582"/>
      <c r="F582"/>
      <c r="G582"/>
      <c r="K582" s="40"/>
      <c r="L582" s="43"/>
    </row>
    <row r="583" spans="5:12" x14ac:dyDescent="0.25">
      <c r="E583"/>
      <c r="F583"/>
      <c r="G583"/>
      <c r="K583" s="40"/>
      <c r="L583" s="43"/>
    </row>
    <row r="584" spans="5:12" x14ac:dyDescent="0.25">
      <c r="E584"/>
      <c r="F584"/>
      <c r="G584"/>
      <c r="K584" s="40"/>
      <c r="L584" s="43"/>
    </row>
    <row r="585" spans="5:12" x14ac:dyDescent="0.25">
      <c r="E585"/>
      <c r="F585"/>
      <c r="G585"/>
      <c r="K585" s="40"/>
      <c r="L585" s="43"/>
    </row>
    <row r="586" spans="5:12" x14ac:dyDescent="0.25">
      <c r="E586"/>
      <c r="F586"/>
      <c r="G586"/>
      <c r="K586" s="40"/>
      <c r="L586" s="43"/>
    </row>
    <row r="587" spans="5:12" x14ac:dyDescent="0.25">
      <c r="E587"/>
      <c r="F587"/>
      <c r="G587"/>
      <c r="K587" s="40"/>
      <c r="L587" s="43"/>
    </row>
    <row r="588" spans="5:12" x14ac:dyDescent="0.25">
      <c r="E588"/>
      <c r="F588"/>
      <c r="G588"/>
      <c r="K588" s="40"/>
      <c r="L588" s="43"/>
    </row>
    <row r="589" spans="5:12" x14ac:dyDescent="0.25">
      <c r="E589"/>
      <c r="F589"/>
      <c r="G589"/>
      <c r="K589" s="40"/>
      <c r="L589" s="43"/>
    </row>
    <row r="590" spans="5:12" x14ac:dyDescent="0.25">
      <c r="E590"/>
      <c r="F590"/>
      <c r="G590"/>
      <c r="K590" s="40"/>
      <c r="L590" s="43"/>
    </row>
    <row r="591" spans="5:12" x14ac:dyDescent="0.25">
      <c r="E591"/>
      <c r="F591"/>
      <c r="G591"/>
      <c r="K591" s="40"/>
      <c r="L591" s="43"/>
    </row>
    <row r="592" spans="5:12" x14ac:dyDescent="0.25">
      <c r="E592"/>
      <c r="F592"/>
      <c r="G592"/>
      <c r="K592" s="40"/>
      <c r="L592" s="43"/>
    </row>
    <row r="593" spans="5:12" x14ac:dyDescent="0.25">
      <c r="E593"/>
      <c r="F593"/>
      <c r="G593"/>
      <c r="K593" s="40"/>
      <c r="L593" s="43"/>
    </row>
    <row r="594" spans="5:12" x14ac:dyDescent="0.25">
      <c r="E594"/>
      <c r="F594"/>
      <c r="G594"/>
      <c r="K594" s="40"/>
      <c r="L594" s="43"/>
    </row>
    <row r="595" spans="5:12" x14ac:dyDescent="0.25">
      <c r="E595"/>
      <c r="F595"/>
      <c r="G595"/>
      <c r="K595" s="40"/>
      <c r="L595" s="43"/>
    </row>
    <row r="596" spans="5:12" x14ac:dyDescent="0.25">
      <c r="E596"/>
      <c r="F596"/>
      <c r="G596"/>
      <c r="K596" s="40"/>
      <c r="L596" s="43"/>
    </row>
    <row r="597" spans="5:12" x14ac:dyDescent="0.25">
      <c r="E597"/>
      <c r="F597"/>
      <c r="G597"/>
      <c r="K597" s="40"/>
      <c r="L597" s="43"/>
    </row>
    <row r="598" spans="5:12" x14ac:dyDescent="0.25">
      <c r="E598"/>
      <c r="F598"/>
      <c r="G598"/>
      <c r="K598" s="40"/>
      <c r="L598" s="43"/>
    </row>
    <row r="599" spans="5:12" x14ac:dyDescent="0.25">
      <c r="E599"/>
      <c r="F599"/>
      <c r="G599"/>
      <c r="K599" s="40"/>
      <c r="L599" s="43"/>
    </row>
    <row r="600" spans="5:12" x14ac:dyDescent="0.25">
      <c r="E600"/>
      <c r="F600"/>
      <c r="G600"/>
      <c r="K600" s="40"/>
      <c r="L600" s="43"/>
    </row>
    <row r="601" spans="5:12" x14ac:dyDescent="0.25">
      <c r="E601"/>
      <c r="F601"/>
      <c r="G601"/>
      <c r="K601" s="40"/>
      <c r="L601" s="43"/>
    </row>
    <row r="602" spans="5:12" x14ac:dyDescent="0.25">
      <c r="E602"/>
      <c r="F602"/>
      <c r="G602"/>
      <c r="K602" s="40"/>
      <c r="L602" s="43"/>
    </row>
    <row r="603" spans="5:12" x14ac:dyDescent="0.25">
      <c r="E603"/>
      <c r="F603"/>
      <c r="G603"/>
      <c r="K603" s="40"/>
      <c r="L603" s="43"/>
    </row>
    <row r="604" spans="5:12" x14ac:dyDescent="0.25">
      <c r="E604"/>
      <c r="F604"/>
      <c r="G604"/>
      <c r="K604" s="40"/>
      <c r="L604" s="43"/>
    </row>
    <row r="605" spans="5:12" x14ac:dyDescent="0.25">
      <c r="E605"/>
      <c r="F605"/>
      <c r="G605"/>
      <c r="K605" s="40"/>
      <c r="L605" s="43"/>
    </row>
    <row r="606" spans="5:12" x14ac:dyDescent="0.25">
      <c r="E606"/>
      <c r="F606"/>
      <c r="G606"/>
      <c r="K606" s="40"/>
      <c r="L606" s="43"/>
    </row>
    <row r="607" spans="5:12" x14ac:dyDescent="0.25">
      <c r="E607"/>
      <c r="F607"/>
      <c r="G607"/>
      <c r="K607" s="40"/>
      <c r="L607" s="43"/>
    </row>
    <row r="608" spans="5:12" x14ac:dyDescent="0.25">
      <c r="E608"/>
      <c r="F608"/>
      <c r="G608"/>
      <c r="K608" s="40"/>
      <c r="L608" s="43"/>
    </row>
    <row r="609" spans="5:12" x14ac:dyDescent="0.25">
      <c r="E609"/>
      <c r="F609"/>
      <c r="G609"/>
      <c r="K609" s="40"/>
      <c r="L609" s="43"/>
    </row>
    <row r="610" spans="5:12" x14ac:dyDescent="0.25">
      <c r="E610"/>
      <c r="F610"/>
      <c r="G610"/>
      <c r="K610" s="40"/>
      <c r="L610" s="43"/>
    </row>
    <row r="611" spans="5:12" x14ac:dyDescent="0.25">
      <c r="E611"/>
      <c r="F611"/>
      <c r="G611"/>
      <c r="K611" s="40"/>
      <c r="L611" s="43"/>
    </row>
    <row r="612" spans="5:12" x14ac:dyDescent="0.25">
      <c r="E612"/>
      <c r="F612"/>
      <c r="G612"/>
      <c r="K612" s="40"/>
      <c r="L612" s="43"/>
    </row>
    <row r="613" spans="5:12" x14ac:dyDescent="0.25">
      <c r="E613"/>
      <c r="F613"/>
      <c r="G613"/>
      <c r="K613" s="40"/>
      <c r="L613" s="43"/>
    </row>
    <row r="614" spans="5:12" x14ac:dyDescent="0.25">
      <c r="E614"/>
      <c r="F614"/>
      <c r="G614"/>
      <c r="K614" s="40"/>
      <c r="L614" s="43"/>
    </row>
    <row r="615" spans="5:12" x14ac:dyDescent="0.25">
      <c r="E615"/>
      <c r="F615"/>
      <c r="G615"/>
      <c r="K615" s="40"/>
      <c r="L615" s="43"/>
    </row>
    <row r="616" spans="5:12" x14ac:dyDescent="0.25">
      <c r="E616"/>
      <c r="F616"/>
      <c r="G616"/>
      <c r="K616" s="40"/>
      <c r="L616" s="43"/>
    </row>
    <row r="617" spans="5:12" x14ac:dyDescent="0.25">
      <c r="E617"/>
      <c r="F617"/>
      <c r="G617"/>
      <c r="K617" s="40"/>
      <c r="L617" s="43"/>
    </row>
    <row r="618" spans="5:12" x14ac:dyDescent="0.25">
      <c r="E618"/>
      <c r="F618"/>
      <c r="G618"/>
      <c r="K618" s="40"/>
      <c r="L618" s="43"/>
    </row>
    <row r="619" spans="5:12" x14ac:dyDescent="0.25">
      <c r="E619"/>
      <c r="F619"/>
      <c r="G619"/>
      <c r="K619" s="40"/>
      <c r="L619" s="43"/>
    </row>
    <row r="620" spans="5:12" x14ac:dyDescent="0.25">
      <c r="E620"/>
      <c r="F620"/>
      <c r="G620"/>
      <c r="K620" s="40"/>
      <c r="L620" s="43"/>
    </row>
    <row r="621" spans="5:12" x14ac:dyDescent="0.25">
      <c r="E621"/>
      <c r="F621"/>
      <c r="G621"/>
      <c r="K621" s="40"/>
      <c r="L621" s="43"/>
    </row>
    <row r="622" spans="5:12" x14ac:dyDescent="0.25">
      <c r="E622"/>
      <c r="F622"/>
      <c r="G622"/>
      <c r="K622" s="40"/>
      <c r="L622" s="43"/>
    </row>
    <row r="623" spans="5:12" x14ac:dyDescent="0.25">
      <c r="E623"/>
      <c r="F623"/>
      <c r="G623"/>
      <c r="K623" s="40"/>
      <c r="L623" s="43"/>
    </row>
    <row r="624" spans="5:12" x14ac:dyDescent="0.25">
      <c r="E624"/>
      <c r="F624"/>
      <c r="G624"/>
      <c r="K624" s="40"/>
      <c r="L624" s="43"/>
    </row>
    <row r="625" spans="5:12" x14ac:dyDescent="0.25">
      <c r="E625"/>
      <c r="F625"/>
      <c r="G625"/>
      <c r="K625" s="40"/>
      <c r="L625" s="43"/>
    </row>
    <row r="626" spans="5:12" x14ac:dyDescent="0.25">
      <c r="E626"/>
      <c r="F626"/>
      <c r="G626"/>
      <c r="K626" s="40"/>
      <c r="L626" s="43"/>
    </row>
    <row r="627" spans="5:12" x14ac:dyDescent="0.25">
      <c r="E627"/>
      <c r="F627"/>
      <c r="G627"/>
      <c r="K627" s="40"/>
      <c r="L627" s="43"/>
    </row>
    <row r="628" spans="5:12" x14ac:dyDescent="0.25">
      <c r="E628"/>
      <c r="F628"/>
      <c r="G628"/>
      <c r="K628" s="40"/>
      <c r="L628" s="43"/>
    </row>
    <row r="629" spans="5:12" x14ac:dyDescent="0.25">
      <c r="E629"/>
      <c r="F629"/>
      <c r="G629"/>
      <c r="K629" s="40"/>
      <c r="L629" s="43"/>
    </row>
    <row r="630" spans="5:12" x14ac:dyDescent="0.25">
      <c r="E630"/>
      <c r="F630"/>
      <c r="G630"/>
      <c r="K630" s="40"/>
      <c r="L630" s="43"/>
    </row>
    <row r="631" spans="5:12" x14ac:dyDescent="0.25">
      <c r="E631"/>
      <c r="F631"/>
      <c r="G631"/>
      <c r="K631" s="40"/>
      <c r="L631" s="43"/>
    </row>
    <row r="632" spans="5:12" x14ac:dyDescent="0.25">
      <c r="E632"/>
      <c r="F632"/>
      <c r="G632"/>
      <c r="K632" s="40"/>
      <c r="L632" s="43"/>
    </row>
    <row r="633" spans="5:12" x14ac:dyDescent="0.25">
      <c r="E633"/>
      <c r="F633"/>
      <c r="G633"/>
      <c r="K633" s="40"/>
      <c r="L633" s="43"/>
    </row>
    <row r="634" spans="5:12" x14ac:dyDescent="0.25">
      <c r="E634"/>
      <c r="F634"/>
      <c r="G634"/>
      <c r="K634" s="40"/>
      <c r="L634" s="43"/>
    </row>
    <row r="635" spans="5:12" x14ac:dyDescent="0.25">
      <c r="E635"/>
      <c r="F635"/>
      <c r="G635"/>
      <c r="K635" s="40"/>
      <c r="L635" s="43"/>
    </row>
    <row r="636" spans="5:12" x14ac:dyDescent="0.25">
      <c r="E636"/>
      <c r="F636"/>
      <c r="G636"/>
      <c r="K636" s="40"/>
      <c r="L636" s="43"/>
    </row>
    <row r="637" spans="5:12" x14ac:dyDescent="0.25">
      <c r="E637"/>
      <c r="F637"/>
      <c r="G637"/>
      <c r="K637" s="40"/>
      <c r="L637" s="43"/>
    </row>
    <row r="638" spans="5:12" x14ac:dyDescent="0.25">
      <c r="E638"/>
      <c r="F638"/>
      <c r="G638"/>
      <c r="K638" s="40"/>
      <c r="L638" s="43"/>
    </row>
    <row r="639" spans="5:12" x14ac:dyDescent="0.25">
      <c r="E639"/>
      <c r="F639"/>
      <c r="G639"/>
      <c r="K639" s="40"/>
      <c r="L639" s="43"/>
    </row>
    <row r="640" spans="5:12" x14ac:dyDescent="0.25">
      <c r="E640"/>
      <c r="F640"/>
      <c r="G640"/>
      <c r="K640" s="40"/>
      <c r="L640" s="43"/>
    </row>
    <row r="641" spans="5:12" x14ac:dyDescent="0.25">
      <c r="E641"/>
      <c r="F641"/>
      <c r="G641"/>
      <c r="K641" s="40"/>
      <c r="L641" s="43"/>
    </row>
    <row r="642" spans="5:12" x14ac:dyDescent="0.25">
      <c r="E642"/>
      <c r="F642"/>
      <c r="G642"/>
      <c r="K642" s="40"/>
      <c r="L642" s="43"/>
    </row>
    <row r="643" spans="5:12" x14ac:dyDescent="0.25">
      <c r="E643"/>
      <c r="F643"/>
      <c r="G643"/>
      <c r="K643" s="40"/>
      <c r="L643" s="43"/>
    </row>
    <row r="644" spans="5:12" x14ac:dyDescent="0.25">
      <c r="E644"/>
      <c r="F644"/>
      <c r="G644"/>
      <c r="K644" s="40"/>
      <c r="L644" s="43"/>
    </row>
    <row r="645" spans="5:12" x14ac:dyDescent="0.25">
      <c r="E645"/>
      <c r="F645"/>
      <c r="G645"/>
      <c r="K645" s="40"/>
      <c r="L645" s="43"/>
    </row>
    <row r="646" spans="5:12" x14ac:dyDescent="0.25">
      <c r="E646"/>
      <c r="F646"/>
      <c r="G646"/>
      <c r="K646" s="40"/>
      <c r="L646" s="43"/>
    </row>
    <row r="647" spans="5:12" x14ac:dyDescent="0.25">
      <c r="E647"/>
      <c r="F647"/>
      <c r="G647"/>
      <c r="K647" s="40"/>
      <c r="L647" s="43"/>
    </row>
    <row r="648" spans="5:12" x14ac:dyDescent="0.25">
      <c r="E648"/>
      <c r="F648"/>
      <c r="G648"/>
      <c r="K648" s="40"/>
      <c r="L648" s="43"/>
    </row>
    <row r="649" spans="5:12" x14ac:dyDescent="0.25">
      <c r="E649"/>
      <c r="F649"/>
      <c r="G649"/>
      <c r="K649" s="40"/>
      <c r="L649" s="43"/>
    </row>
    <row r="650" spans="5:12" x14ac:dyDescent="0.25">
      <c r="E650"/>
      <c r="F650"/>
      <c r="G650"/>
      <c r="K650" s="40"/>
      <c r="L650" s="43"/>
    </row>
    <row r="651" spans="5:12" x14ac:dyDescent="0.25">
      <c r="E651"/>
      <c r="F651"/>
      <c r="G651"/>
      <c r="K651" s="40"/>
      <c r="L651" s="43"/>
    </row>
    <row r="652" spans="5:12" x14ac:dyDescent="0.25">
      <c r="E652"/>
      <c r="F652"/>
      <c r="G652"/>
      <c r="K652" s="40"/>
      <c r="L652" s="43"/>
    </row>
    <row r="653" spans="5:12" x14ac:dyDescent="0.25">
      <c r="E653"/>
      <c r="F653"/>
      <c r="G653"/>
      <c r="K653" s="40"/>
      <c r="L653" s="43"/>
    </row>
    <row r="654" spans="5:12" x14ac:dyDescent="0.25">
      <c r="E654"/>
      <c r="F654"/>
      <c r="G654"/>
      <c r="K654" s="40"/>
      <c r="L654" s="43"/>
    </row>
    <row r="655" spans="5:12" x14ac:dyDescent="0.25">
      <c r="E655"/>
      <c r="F655"/>
      <c r="G655"/>
      <c r="K655" s="40"/>
      <c r="L655" s="43"/>
    </row>
    <row r="656" spans="5:12" x14ac:dyDescent="0.25">
      <c r="E656"/>
      <c r="F656"/>
      <c r="G656"/>
      <c r="K656" s="40"/>
      <c r="L656" s="43"/>
    </row>
    <row r="657" spans="5:12" x14ac:dyDescent="0.25">
      <c r="E657"/>
      <c r="F657"/>
      <c r="G657"/>
      <c r="K657" s="40"/>
      <c r="L657" s="43"/>
    </row>
    <row r="658" spans="5:12" x14ac:dyDescent="0.25">
      <c r="E658"/>
      <c r="F658"/>
      <c r="G658"/>
      <c r="K658" s="40"/>
      <c r="L658" s="43"/>
    </row>
    <row r="659" spans="5:12" x14ac:dyDescent="0.25">
      <c r="E659"/>
      <c r="F659"/>
      <c r="G659"/>
      <c r="K659" s="40"/>
      <c r="L659" s="43"/>
    </row>
    <row r="660" spans="5:12" x14ac:dyDescent="0.25">
      <c r="E660"/>
      <c r="F660"/>
      <c r="G660"/>
      <c r="K660" s="40"/>
      <c r="L660" s="43"/>
    </row>
    <row r="661" spans="5:12" x14ac:dyDescent="0.25">
      <c r="E661"/>
      <c r="F661"/>
      <c r="G661"/>
      <c r="K661" s="40"/>
      <c r="L661" s="43"/>
    </row>
    <row r="662" spans="5:12" x14ac:dyDescent="0.25">
      <c r="E662"/>
      <c r="F662"/>
      <c r="G662"/>
      <c r="K662" s="40"/>
      <c r="L662" s="43"/>
    </row>
    <row r="663" spans="5:12" x14ac:dyDescent="0.25">
      <c r="E663"/>
      <c r="F663"/>
      <c r="G663"/>
      <c r="K663" s="40"/>
      <c r="L663" s="43"/>
    </row>
    <row r="664" spans="5:12" x14ac:dyDescent="0.25">
      <c r="E664"/>
      <c r="F664"/>
      <c r="G664"/>
      <c r="K664" s="40"/>
      <c r="L664" s="43"/>
    </row>
    <row r="665" spans="5:12" x14ac:dyDescent="0.25">
      <c r="E665"/>
      <c r="F665"/>
      <c r="G665"/>
      <c r="K665" s="40"/>
      <c r="L665" s="43"/>
    </row>
    <row r="666" spans="5:12" x14ac:dyDescent="0.25">
      <c r="E666"/>
      <c r="F666"/>
      <c r="G666"/>
      <c r="K666" s="40"/>
      <c r="L666" s="43"/>
    </row>
    <row r="667" spans="5:12" x14ac:dyDescent="0.25">
      <c r="E667"/>
      <c r="F667"/>
      <c r="G667"/>
      <c r="K667" s="40"/>
      <c r="L667" s="43"/>
    </row>
    <row r="668" spans="5:12" x14ac:dyDescent="0.25">
      <c r="E668"/>
      <c r="F668"/>
      <c r="G668"/>
      <c r="K668" s="40"/>
      <c r="L668" s="43"/>
    </row>
    <row r="669" spans="5:12" x14ac:dyDescent="0.25">
      <c r="E669"/>
      <c r="F669"/>
      <c r="G669"/>
      <c r="K669" s="40"/>
      <c r="L669" s="43"/>
    </row>
    <row r="670" spans="5:12" x14ac:dyDescent="0.25">
      <c r="E670"/>
      <c r="F670"/>
      <c r="G670"/>
      <c r="K670" s="40"/>
      <c r="L670" s="43"/>
    </row>
    <row r="671" spans="5:12" x14ac:dyDescent="0.25">
      <c r="E671"/>
      <c r="F671"/>
      <c r="G671"/>
      <c r="K671" s="40"/>
      <c r="L671" s="43"/>
    </row>
    <row r="672" spans="5:12" x14ac:dyDescent="0.25">
      <c r="E672"/>
      <c r="F672"/>
      <c r="G672"/>
      <c r="K672" s="40"/>
      <c r="L672" s="43"/>
    </row>
    <row r="673" spans="5:12" x14ac:dyDescent="0.25">
      <c r="E673"/>
      <c r="F673"/>
      <c r="G673"/>
      <c r="K673" s="40"/>
      <c r="L673" s="43"/>
    </row>
    <row r="674" spans="5:12" x14ac:dyDescent="0.25">
      <c r="E674"/>
      <c r="F674"/>
      <c r="G674"/>
      <c r="K674" s="40"/>
      <c r="L674" s="43"/>
    </row>
    <row r="675" spans="5:12" x14ac:dyDescent="0.25">
      <c r="E675"/>
      <c r="F675"/>
      <c r="G675"/>
      <c r="K675" s="40"/>
      <c r="L675" s="43"/>
    </row>
    <row r="676" spans="5:12" x14ac:dyDescent="0.25">
      <c r="E676"/>
      <c r="F676"/>
      <c r="G676"/>
      <c r="K676" s="40"/>
      <c r="L676" s="43"/>
    </row>
    <row r="677" spans="5:12" x14ac:dyDescent="0.25">
      <c r="E677"/>
      <c r="F677"/>
      <c r="G677"/>
      <c r="K677" s="40"/>
      <c r="L677" s="43"/>
    </row>
    <row r="678" spans="5:12" x14ac:dyDescent="0.25">
      <c r="E678"/>
      <c r="F678"/>
      <c r="G678"/>
      <c r="K678" s="40"/>
      <c r="L678" s="43"/>
    </row>
    <row r="679" spans="5:12" x14ac:dyDescent="0.25">
      <c r="E679"/>
      <c r="F679"/>
      <c r="G679"/>
      <c r="K679" s="40"/>
      <c r="L679" s="43"/>
    </row>
    <row r="680" spans="5:12" x14ac:dyDescent="0.25">
      <c r="E680"/>
      <c r="F680"/>
      <c r="G680"/>
      <c r="K680" s="40"/>
      <c r="L680" s="43"/>
    </row>
    <row r="681" spans="5:12" x14ac:dyDescent="0.25">
      <c r="E681"/>
      <c r="F681"/>
      <c r="G681"/>
      <c r="K681" s="40"/>
      <c r="L681" s="43"/>
    </row>
    <row r="682" spans="5:12" x14ac:dyDescent="0.25">
      <c r="E682"/>
      <c r="F682"/>
      <c r="G682"/>
      <c r="K682" s="40"/>
      <c r="L682" s="43"/>
    </row>
    <row r="683" spans="5:12" x14ac:dyDescent="0.25">
      <c r="E683"/>
      <c r="F683"/>
      <c r="G683"/>
      <c r="K683" s="40"/>
      <c r="L683" s="43"/>
    </row>
    <row r="684" spans="5:12" x14ac:dyDescent="0.25">
      <c r="E684"/>
      <c r="F684"/>
      <c r="G684"/>
      <c r="K684" s="40"/>
      <c r="L684" s="43"/>
    </row>
    <row r="685" spans="5:12" x14ac:dyDescent="0.25">
      <c r="E685"/>
      <c r="F685"/>
      <c r="G685"/>
      <c r="K685" s="40"/>
      <c r="L685" s="43"/>
    </row>
    <row r="686" spans="5:12" x14ac:dyDescent="0.25">
      <c r="E686"/>
      <c r="F686"/>
      <c r="G686"/>
      <c r="K686" s="40"/>
      <c r="L686" s="43"/>
    </row>
    <row r="687" spans="5:12" x14ac:dyDescent="0.25">
      <c r="E687"/>
      <c r="F687"/>
      <c r="G687"/>
      <c r="K687" s="40"/>
      <c r="L687" s="43"/>
    </row>
    <row r="688" spans="5:12" x14ac:dyDescent="0.25">
      <c r="E688"/>
      <c r="F688"/>
      <c r="G688"/>
      <c r="K688" s="40"/>
      <c r="L688" s="43"/>
    </row>
    <row r="689" spans="5:12" x14ac:dyDescent="0.25">
      <c r="E689"/>
      <c r="F689"/>
      <c r="G689"/>
      <c r="K689" s="40"/>
      <c r="L689" s="43"/>
    </row>
    <row r="690" spans="5:12" x14ac:dyDescent="0.25">
      <c r="E690"/>
      <c r="F690"/>
      <c r="G690"/>
      <c r="K690" s="40"/>
      <c r="L690" s="43"/>
    </row>
    <row r="691" spans="5:12" x14ac:dyDescent="0.25">
      <c r="E691"/>
      <c r="F691"/>
      <c r="G691"/>
      <c r="K691" s="40"/>
      <c r="L691" s="43"/>
    </row>
    <row r="692" spans="5:12" x14ac:dyDescent="0.25">
      <c r="E692"/>
      <c r="F692"/>
      <c r="G692"/>
      <c r="K692" s="40"/>
      <c r="L692" s="43"/>
    </row>
    <row r="693" spans="5:12" x14ac:dyDescent="0.25">
      <c r="E693"/>
      <c r="F693"/>
      <c r="G693"/>
      <c r="K693" s="40"/>
      <c r="L693" s="43"/>
    </row>
    <row r="694" spans="5:12" x14ac:dyDescent="0.25">
      <c r="E694"/>
      <c r="F694"/>
      <c r="G694"/>
      <c r="K694" s="40"/>
      <c r="L694" s="43"/>
    </row>
    <row r="695" spans="5:12" x14ac:dyDescent="0.25">
      <c r="E695"/>
      <c r="F695"/>
      <c r="G695"/>
      <c r="K695" s="40"/>
      <c r="L695" s="43"/>
    </row>
    <row r="696" spans="5:12" x14ac:dyDescent="0.25">
      <c r="E696"/>
      <c r="F696"/>
      <c r="G696"/>
      <c r="K696" s="40"/>
      <c r="L696" s="43"/>
    </row>
    <row r="697" spans="5:12" x14ac:dyDescent="0.25">
      <c r="E697"/>
      <c r="F697"/>
      <c r="G697"/>
      <c r="K697" s="40"/>
      <c r="L697" s="43"/>
    </row>
    <row r="698" spans="5:12" x14ac:dyDescent="0.25">
      <c r="E698"/>
      <c r="F698"/>
      <c r="G698"/>
      <c r="K698" s="40"/>
      <c r="L698" s="43"/>
    </row>
    <row r="699" spans="5:12" x14ac:dyDescent="0.25">
      <c r="E699"/>
      <c r="F699"/>
      <c r="G699"/>
      <c r="K699" s="40"/>
      <c r="L699" s="43"/>
    </row>
    <row r="700" spans="5:12" x14ac:dyDescent="0.25">
      <c r="E700"/>
      <c r="F700"/>
      <c r="G700"/>
      <c r="K700" s="40"/>
      <c r="L700" s="43"/>
    </row>
    <row r="701" spans="5:12" x14ac:dyDescent="0.25">
      <c r="E701"/>
      <c r="F701"/>
      <c r="G701"/>
      <c r="K701" s="40"/>
      <c r="L701" s="43"/>
    </row>
    <row r="702" spans="5:12" x14ac:dyDescent="0.25">
      <c r="E702"/>
      <c r="F702"/>
      <c r="G702"/>
      <c r="K702" s="40"/>
      <c r="L702" s="43"/>
    </row>
    <row r="703" spans="5:12" x14ac:dyDescent="0.25">
      <c r="E703"/>
      <c r="F703"/>
      <c r="G703"/>
      <c r="K703" s="40"/>
      <c r="L703" s="43"/>
    </row>
    <row r="704" spans="5:12" x14ac:dyDescent="0.25">
      <c r="E704"/>
      <c r="F704"/>
      <c r="G704"/>
      <c r="K704" s="40"/>
      <c r="L704" s="43"/>
    </row>
    <row r="705" spans="5:12" x14ac:dyDescent="0.25">
      <c r="E705"/>
      <c r="F705"/>
      <c r="G705"/>
      <c r="K705" s="40"/>
      <c r="L705" s="43"/>
    </row>
    <row r="706" spans="5:12" x14ac:dyDescent="0.25">
      <c r="E706"/>
      <c r="F706"/>
      <c r="G706"/>
      <c r="K706" s="40"/>
      <c r="L706" s="43"/>
    </row>
    <row r="707" spans="5:12" x14ac:dyDescent="0.25">
      <c r="E707"/>
      <c r="F707"/>
      <c r="G707"/>
      <c r="K707" s="40"/>
      <c r="L707" s="43"/>
    </row>
    <row r="708" spans="5:12" x14ac:dyDescent="0.25">
      <c r="E708"/>
      <c r="F708"/>
      <c r="G708"/>
      <c r="K708" s="40"/>
      <c r="L708" s="43"/>
    </row>
    <row r="709" spans="5:12" x14ac:dyDescent="0.25">
      <c r="E709"/>
      <c r="F709"/>
      <c r="G709"/>
      <c r="K709" s="40"/>
      <c r="L709" s="43"/>
    </row>
    <row r="710" spans="5:12" x14ac:dyDescent="0.25">
      <c r="E710"/>
      <c r="F710"/>
      <c r="G710"/>
      <c r="K710" s="40"/>
      <c r="L710" s="43"/>
    </row>
    <row r="711" spans="5:12" x14ac:dyDescent="0.25">
      <c r="E711"/>
      <c r="F711"/>
      <c r="G711"/>
      <c r="K711" s="40"/>
      <c r="L711" s="43"/>
    </row>
    <row r="712" spans="5:12" x14ac:dyDescent="0.25">
      <c r="E712"/>
      <c r="F712"/>
      <c r="G712"/>
      <c r="K712" s="40"/>
      <c r="L712" s="43"/>
    </row>
    <row r="713" spans="5:12" x14ac:dyDescent="0.25">
      <c r="E713"/>
      <c r="F713"/>
      <c r="G713"/>
      <c r="K713" s="40"/>
      <c r="L713" s="43"/>
    </row>
    <row r="714" spans="5:12" x14ac:dyDescent="0.25">
      <c r="E714"/>
      <c r="F714"/>
      <c r="G714"/>
      <c r="K714" s="40"/>
      <c r="L714" s="43"/>
    </row>
    <row r="715" spans="5:12" x14ac:dyDescent="0.25">
      <c r="E715"/>
      <c r="F715"/>
      <c r="G715"/>
      <c r="K715" s="40"/>
      <c r="L715" s="43"/>
    </row>
    <row r="716" spans="5:12" x14ac:dyDescent="0.25">
      <c r="E716"/>
      <c r="F716"/>
      <c r="G716"/>
      <c r="K716" s="40"/>
      <c r="L716" s="43"/>
    </row>
    <row r="717" spans="5:12" x14ac:dyDescent="0.25">
      <c r="E717"/>
      <c r="F717"/>
      <c r="G717"/>
      <c r="K717" s="40"/>
      <c r="L717" s="43"/>
    </row>
    <row r="718" spans="5:12" x14ac:dyDescent="0.25">
      <c r="E718"/>
      <c r="F718"/>
      <c r="G718"/>
      <c r="K718" s="40"/>
      <c r="L718" s="43"/>
    </row>
    <row r="719" spans="5:12" x14ac:dyDescent="0.25">
      <c r="E719"/>
      <c r="F719"/>
      <c r="G719"/>
      <c r="K719" s="40"/>
      <c r="L719" s="43"/>
    </row>
    <row r="720" spans="5:12" x14ac:dyDescent="0.25">
      <c r="E720"/>
      <c r="F720"/>
      <c r="G720"/>
      <c r="K720" s="40"/>
      <c r="L720" s="43"/>
    </row>
    <row r="721" spans="5:12" x14ac:dyDescent="0.25">
      <c r="E721"/>
      <c r="F721"/>
      <c r="G721"/>
      <c r="K721" s="40"/>
      <c r="L721" s="43"/>
    </row>
    <row r="722" spans="5:12" x14ac:dyDescent="0.25">
      <c r="E722"/>
      <c r="F722"/>
      <c r="G722"/>
      <c r="K722" s="40"/>
      <c r="L722" s="43"/>
    </row>
    <row r="723" spans="5:12" x14ac:dyDescent="0.25">
      <c r="E723"/>
      <c r="F723"/>
      <c r="G723"/>
      <c r="K723" s="40"/>
      <c r="L723" s="43"/>
    </row>
    <row r="724" spans="5:12" x14ac:dyDescent="0.25">
      <c r="E724"/>
      <c r="F724"/>
      <c r="G724"/>
      <c r="K724" s="40"/>
      <c r="L724" s="43"/>
    </row>
    <row r="725" spans="5:12" x14ac:dyDescent="0.25">
      <c r="E725"/>
      <c r="F725"/>
      <c r="G725"/>
      <c r="K725" s="40"/>
      <c r="L725" s="43"/>
    </row>
    <row r="726" spans="5:12" x14ac:dyDescent="0.25">
      <c r="E726"/>
      <c r="F726"/>
      <c r="G726"/>
      <c r="K726" s="40"/>
      <c r="L726" s="43"/>
    </row>
    <row r="727" spans="5:12" x14ac:dyDescent="0.25">
      <c r="E727"/>
      <c r="F727"/>
      <c r="G727"/>
      <c r="K727" s="40"/>
      <c r="L727" s="43"/>
    </row>
    <row r="728" spans="5:12" x14ac:dyDescent="0.25">
      <c r="E728"/>
      <c r="F728"/>
      <c r="G728"/>
      <c r="K728" s="40"/>
      <c r="L728" s="43"/>
    </row>
    <row r="729" spans="5:12" x14ac:dyDescent="0.25">
      <c r="E729"/>
      <c r="F729"/>
      <c r="G729"/>
      <c r="K729" s="40"/>
      <c r="L729" s="43"/>
    </row>
    <row r="730" spans="5:12" x14ac:dyDescent="0.25">
      <c r="E730"/>
      <c r="F730"/>
      <c r="G730"/>
      <c r="K730" s="40"/>
      <c r="L730" s="43"/>
    </row>
    <row r="731" spans="5:12" x14ac:dyDescent="0.25">
      <c r="E731"/>
      <c r="F731"/>
      <c r="G731"/>
      <c r="K731" s="40"/>
      <c r="L731" s="43"/>
    </row>
    <row r="732" spans="5:12" x14ac:dyDescent="0.25">
      <c r="E732"/>
      <c r="F732"/>
      <c r="G732"/>
      <c r="K732" s="40"/>
      <c r="L732" s="43"/>
    </row>
    <row r="733" spans="5:12" x14ac:dyDescent="0.25">
      <c r="E733"/>
      <c r="F733"/>
      <c r="G733"/>
      <c r="K733" s="40"/>
      <c r="L733" s="43"/>
    </row>
    <row r="734" spans="5:12" x14ac:dyDescent="0.25">
      <c r="E734"/>
      <c r="F734"/>
      <c r="G734"/>
      <c r="K734" s="40"/>
      <c r="L734" s="43"/>
    </row>
    <row r="735" spans="5:12" x14ac:dyDescent="0.25">
      <c r="E735"/>
      <c r="F735"/>
      <c r="G735"/>
      <c r="K735" s="40"/>
      <c r="L735" s="43"/>
    </row>
    <row r="736" spans="5:12" x14ac:dyDescent="0.25">
      <c r="E736"/>
      <c r="F736"/>
      <c r="G736"/>
      <c r="K736" s="40"/>
      <c r="L736" s="43"/>
    </row>
    <row r="737" spans="5:12" x14ac:dyDescent="0.25">
      <c r="E737"/>
      <c r="F737"/>
      <c r="G737"/>
      <c r="K737" s="40"/>
      <c r="L737" s="43"/>
    </row>
    <row r="738" spans="5:12" x14ac:dyDescent="0.25">
      <c r="E738"/>
      <c r="F738"/>
      <c r="G738"/>
      <c r="K738" s="40"/>
      <c r="L738" s="43"/>
    </row>
    <row r="739" spans="5:12" x14ac:dyDescent="0.25">
      <c r="E739"/>
      <c r="F739"/>
      <c r="G739"/>
      <c r="K739" s="40"/>
      <c r="L739" s="43"/>
    </row>
    <row r="740" spans="5:12" x14ac:dyDescent="0.25">
      <c r="E740"/>
      <c r="F740"/>
      <c r="G740"/>
      <c r="K740" s="40"/>
      <c r="L740" s="43"/>
    </row>
    <row r="741" spans="5:12" x14ac:dyDescent="0.25">
      <c r="E741"/>
      <c r="F741"/>
      <c r="G741"/>
      <c r="K741" s="40"/>
      <c r="L741" s="43"/>
    </row>
    <row r="742" spans="5:12" x14ac:dyDescent="0.25">
      <c r="E742"/>
      <c r="F742"/>
      <c r="G742"/>
      <c r="K742" s="40"/>
      <c r="L742" s="43"/>
    </row>
    <row r="743" spans="5:12" x14ac:dyDescent="0.25">
      <c r="E743"/>
      <c r="F743"/>
      <c r="G743"/>
      <c r="K743" s="40"/>
      <c r="L743" s="43"/>
    </row>
    <row r="744" spans="5:12" x14ac:dyDescent="0.25">
      <c r="E744"/>
      <c r="F744"/>
      <c r="G744"/>
      <c r="K744" s="40"/>
      <c r="L744" s="43"/>
    </row>
    <row r="745" spans="5:12" x14ac:dyDescent="0.25">
      <c r="E745"/>
      <c r="F745"/>
      <c r="G745"/>
      <c r="K745" s="40"/>
      <c r="L745" s="43"/>
    </row>
    <row r="746" spans="5:12" x14ac:dyDescent="0.25">
      <c r="E746"/>
      <c r="F746"/>
      <c r="G746"/>
      <c r="K746" s="40"/>
      <c r="L746" s="43"/>
    </row>
    <row r="747" spans="5:12" x14ac:dyDescent="0.25">
      <c r="E747"/>
      <c r="F747"/>
      <c r="G747"/>
      <c r="K747" s="40"/>
      <c r="L747" s="43"/>
    </row>
    <row r="748" spans="5:12" x14ac:dyDescent="0.25">
      <c r="E748"/>
      <c r="F748"/>
      <c r="G748"/>
      <c r="K748" s="40"/>
      <c r="L748" s="43"/>
    </row>
    <row r="749" spans="5:12" x14ac:dyDescent="0.25">
      <c r="E749"/>
      <c r="F749"/>
      <c r="G749"/>
      <c r="K749" s="40"/>
      <c r="L749" s="43"/>
    </row>
    <row r="750" spans="5:12" x14ac:dyDescent="0.25">
      <c r="E750"/>
      <c r="F750"/>
      <c r="G750"/>
      <c r="K750" s="40"/>
      <c r="L750" s="43"/>
    </row>
    <row r="751" spans="5:12" x14ac:dyDescent="0.25">
      <c r="E751"/>
      <c r="F751"/>
      <c r="G751"/>
      <c r="K751" s="40"/>
      <c r="L751" s="43"/>
    </row>
    <row r="752" spans="5:12" x14ac:dyDescent="0.25">
      <c r="E752"/>
      <c r="F752"/>
      <c r="G752"/>
      <c r="K752" s="40"/>
      <c r="L752" s="43"/>
    </row>
    <row r="753" spans="5:12" x14ac:dyDescent="0.25">
      <c r="E753"/>
      <c r="F753"/>
      <c r="G753"/>
      <c r="K753" s="40"/>
      <c r="L753" s="43"/>
    </row>
    <row r="754" spans="5:12" x14ac:dyDescent="0.25">
      <c r="E754"/>
      <c r="F754"/>
      <c r="G754"/>
      <c r="K754" s="40"/>
      <c r="L754" s="43"/>
    </row>
    <row r="755" spans="5:12" x14ac:dyDescent="0.25">
      <c r="E755"/>
      <c r="F755"/>
      <c r="G755"/>
      <c r="K755" s="40"/>
      <c r="L755" s="43"/>
    </row>
    <row r="756" spans="5:12" x14ac:dyDescent="0.25">
      <c r="E756"/>
      <c r="F756"/>
      <c r="G756"/>
      <c r="K756" s="40"/>
      <c r="L756" s="43"/>
    </row>
    <row r="757" spans="5:12" x14ac:dyDescent="0.25">
      <c r="E757"/>
      <c r="F757"/>
      <c r="G757"/>
      <c r="K757" s="40"/>
      <c r="L757" s="43"/>
    </row>
    <row r="758" spans="5:12" x14ac:dyDescent="0.25">
      <c r="E758"/>
      <c r="F758"/>
      <c r="G758"/>
      <c r="K758" s="40"/>
      <c r="L758" s="43"/>
    </row>
    <row r="759" spans="5:12" x14ac:dyDescent="0.25">
      <c r="E759"/>
      <c r="F759"/>
      <c r="G759"/>
      <c r="K759" s="40"/>
      <c r="L759" s="43"/>
    </row>
    <row r="760" spans="5:12" x14ac:dyDescent="0.25">
      <c r="E760"/>
      <c r="F760"/>
      <c r="G760"/>
      <c r="K760" s="40"/>
      <c r="L760" s="43"/>
    </row>
    <row r="761" spans="5:12" x14ac:dyDescent="0.25">
      <c r="E761"/>
      <c r="F761"/>
      <c r="G761"/>
      <c r="K761" s="40"/>
      <c r="L761" s="43"/>
    </row>
    <row r="762" spans="5:12" x14ac:dyDescent="0.25">
      <c r="E762"/>
      <c r="F762"/>
      <c r="G762"/>
      <c r="K762" s="40"/>
      <c r="L762" s="43"/>
    </row>
    <row r="763" spans="5:12" x14ac:dyDescent="0.25">
      <c r="E763"/>
      <c r="F763"/>
      <c r="G763"/>
      <c r="K763" s="40"/>
      <c r="L763" s="43"/>
    </row>
    <row r="764" spans="5:12" x14ac:dyDescent="0.25">
      <c r="E764"/>
      <c r="F764"/>
      <c r="G764"/>
      <c r="K764" s="40"/>
      <c r="L764" s="43"/>
    </row>
    <row r="765" spans="5:12" x14ac:dyDescent="0.25">
      <c r="E765"/>
      <c r="F765"/>
      <c r="G765"/>
      <c r="K765" s="40"/>
      <c r="L765" s="43"/>
    </row>
    <row r="766" spans="5:12" x14ac:dyDescent="0.25">
      <c r="E766"/>
      <c r="F766"/>
      <c r="G766"/>
      <c r="K766" s="40"/>
      <c r="L766" s="43"/>
    </row>
    <row r="767" spans="5:12" x14ac:dyDescent="0.25">
      <c r="E767"/>
      <c r="F767"/>
      <c r="G767"/>
      <c r="K767" s="40"/>
      <c r="L767" s="43"/>
    </row>
    <row r="768" spans="5:12" x14ac:dyDescent="0.25">
      <c r="E768"/>
      <c r="F768"/>
      <c r="G768"/>
      <c r="K768" s="40"/>
      <c r="L768" s="43"/>
    </row>
    <row r="769" spans="5:12" x14ac:dyDescent="0.25">
      <c r="E769"/>
      <c r="F769"/>
      <c r="G769"/>
      <c r="K769" s="40"/>
      <c r="L769" s="43"/>
    </row>
    <row r="770" spans="5:12" x14ac:dyDescent="0.25">
      <c r="E770"/>
      <c r="F770"/>
      <c r="G770"/>
      <c r="K770" s="40"/>
      <c r="L770" s="43"/>
    </row>
    <row r="771" spans="5:12" x14ac:dyDescent="0.25">
      <c r="E771"/>
      <c r="F771"/>
      <c r="G771"/>
      <c r="K771" s="40"/>
      <c r="L771" s="43"/>
    </row>
    <row r="772" spans="5:12" x14ac:dyDescent="0.25">
      <c r="E772"/>
      <c r="F772"/>
      <c r="G772"/>
      <c r="K772" s="40"/>
      <c r="L772" s="43"/>
    </row>
    <row r="773" spans="5:12" x14ac:dyDescent="0.25">
      <c r="E773"/>
      <c r="F773"/>
      <c r="G773"/>
      <c r="K773" s="40"/>
      <c r="L773" s="43"/>
    </row>
    <row r="774" spans="5:12" x14ac:dyDescent="0.25">
      <c r="E774"/>
      <c r="F774"/>
      <c r="G774"/>
      <c r="K774" s="40"/>
      <c r="L774" s="43"/>
    </row>
    <row r="775" spans="5:12" x14ac:dyDescent="0.25">
      <c r="E775"/>
      <c r="F775"/>
      <c r="G775"/>
      <c r="K775" s="40"/>
      <c r="L775" s="43"/>
    </row>
    <row r="776" spans="5:12" x14ac:dyDescent="0.25">
      <c r="E776"/>
      <c r="F776"/>
      <c r="G776"/>
      <c r="K776" s="40"/>
      <c r="L776" s="43"/>
    </row>
    <row r="777" spans="5:12" x14ac:dyDescent="0.25">
      <c r="E777"/>
      <c r="F777"/>
      <c r="G777"/>
      <c r="K777" s="40"/>
      <c r="L777" s="43"/>
    </row>
    <row r="778" spans="5:12" x14ac:dyDescent="0.25">
      <c r="E778"/>
      <c r="F778"/>
      <c r="G778"/>
      <c r="K778" s="40"/>
      <c r="L778" s="43"/>
    </row>
    <row r="779" spans="5:12" x14ac:dyDescent="0.25">
      <c r="E779"/>
      <c r="F779"/>
      <c r="G779"/>
      <c r="K779" s="40"/>
      <c r="L779" s="43"/>
    </row>
    <row r="780" spans="5:12" x14ac:dyDescent="0.25">
      <c r="E780"/>
      <c r="F780"/>
      <c r="G780"/>
      <c r="K780" s="40"/>
      <c r="L780" s="43"/>
    </row>
    <row r="781" spans="5:12" x14ac:dyDescent="0.25">
      <c r="E781"/>
      <c r="F781"/>
      <c r="G781"/>
      <c r="K781" s="40"/>
      <c r="L781" s="43"/>
    </row>
    <row r="782" spans="5:12" x14ac:dyDescent="0.25">
      <c r="E782"/>
      <c r="F782"/>
      <c r="G782"/>
      <c r="K782" s="40"/>
      <c r="L782" s="43"/>
    </row>
    <row r="783" spans="5:12" x14ac:dyDescent="0.25">
      <c r="E783"/>
      <c r="F783"/>
      <c r="G783"/>
      <c r="K783" s="40"/>
      <c r="L783" s="43"/>
    </row>
    <row r="784" spans="5:12" x14ac:dyDescent="0.25">
      <c r="E784"/>
      <c r="F784"/>
      <c r="G784"/>
      <c r="K784" s="40"/>
      <c r="L784" s="43"/>
    </row>
    <row r="785" spans="5:12" x14ac:dyDescent="0.25">
      <c r="E785"/>
      <c r="F785"/>
      <c r="G785"/>
      <c r="K785" s="40"/>
      <c r="L785" s="43"/>
    </row>
    <row r="786" spans="5:12" x14ac:dyDescent="0.25">
      <c r="E786"/>
      <c r="F786"/>
      <c r="G786"/>
      <c r="K786" s="40"/>
      <c r="L786" s="43"/>
    </row>
    <row r="787" spans="5:12" x14ac:dyDescent="0.25">
      <c r="E787"/>
      <c r="F787"/>
      <c r="G787"/>
      <c r="K787" s="40"/>
      <c r="L787" s="43"/>
    </row>
    <row r="788" spans="5:12" x14ac:dyDescent="0.25">
      <c r="E788"/>
      <c r="F788"/>
      <c r="G788"/>
      <c r="K788" s="40"/>
      <c r="L788" s="43"/>
    </row>
    <row r="789" spans="5:12" x14ac:dyDescent="0.25">
      <c r="E789"/>
      <c r="F789"/>
      <c r="G789"/>
      <c r="K789" s="40"/>
      <c r="L789" s="43"/>
    </row>
    <row r="790" spans="5:12" x14ac:dyDescent="0.25">
      <c r="E790"/>
      <c r="F790"/>
      <c r="G790"/>
      <c r="K790" s="40"/>
      <c r="L790" s="43"/>
    </row>
    <row r="791" spans="5:12" x14ac:dyDescent="0.25">
      <c r="E791"/>
      <c r="F791"/>
      <c r="G791"/>
      <c r="K791" s="40"/>
      <c r="L791" s="43"/>
    </row>
    <row r="792" spans="5:12" x14ac:dyDescent="0.25">
      <c r="E792"/>
      <c r="F792"/>
      <c r="G792"/>
      <c r="K792" s="40"/>
      <c r="L792" s="43"/>
    </row>
    <row r="793" spans="5:12" x14ac:dyDescent="0.25">
      <c r="E793"/>
      <c r="F793"/>
      <c r="G793"/>
      <c r="K793" s="40"/>
      <c r="L793" s="43"/>
    </row>
    <row r="794" spans="5:12" x14ac:dyDescent="0.25">
      <c r="E794"/>
      <c r="F794"/>
      <c r="G794"/>
      <c r="K794" s="40"/>
      <c r="L794" s="43"/>
    </row>
    <row r="795" spans="5:12" x14ac:dyDescent="0.25">
      <c r="E795"/>
      <c r="F795"/>
      <c r="G795"/>
      <c r="K795" s="40"/>
      <c r="L795" s="43"/>
    </row>
    <row r="796" spans="5:12" x14ac:dyDescent="0.25">
      <c r="E796"/>
      <c r="F796"/>
      <c r="G796"/>
      <c r="K796" s="40"/>
      <c r="L796" s="43"/>
    </row>
    <row r="797" spans="5:12" x14ac:dyDescent="0.25">
      <c r="E797"/>
      <c r="F797"/>
      <c r="G797"/>
      <c r="K797" s="40"/>
      <c r="L797" s="43"/>
    </row>
    <row r="798" spans="5:12" x14ac:dyDescent="0.25">
      <c r="E798"/>
      <c r="F798"/>
      <c r="G798"/>
      <c r="K798" s="40"/>
      <c r="L798" s="43"/>
    </row>
    <row r="799" spans="5:12" x14ac:dyDescent="0.25">
      <c r="E799"/>
      <c r="F799"/>
      <c r="G799"/>
      <c r="K799" s="40"/>
      <c r="L799" s="43"/>
    </row>
    <row r="800" spans="5:12" x14ac:dyDescent="0.25">
      <c r="E800"/>
      <c r="F800"/>
      <c r="G800"/>
      <c r="K800" s="40"/>
      <c r="L800" s="43"/>
    </row>
    <row r="801" spans="5:12" x14ac:dyDescent="0.25">
      <c r="E801"/>
      <c r="F801"/>
      <c r="G801"/>
      <c r="K801" s="40"/>
      <c r="L801" s="43"/>
    </row>
    <row r="802" spans="5:12" x14ac:dyDescent="0.25">
      <c r="E802"/>
      <c r="F802"/>
      <c r="G802"/>
      <c r="K802" s="40"/>
      <c r="L802" s="43"/>
    </row>
    <row r="803" spans="5:12" x14ac:dyDescent="0.25">
      <c r="E803"/>
      <c r="F803"/>
      <c r="G803"/>
      <c r="K803" s="40"/>
      <c r="L803" s="43"/>
    </row>
    <row r="804" spans="5:12" x14ac:dyDescent="0.25">
      <c r="E804"/>
      <c r="F804"/>
      <c r="G804"/>
      <c r="K804" s="40"/>
      <c r="L804" s="43"/>
    </row>
    <row r="805" spans="5:12" x14ac:dyDescent="0.25">
      <c r="E805"/>
      <c r="F805"/>
      <c r="G805"/>
      <c r="K805" s="40"/>
      <c r="L805" s="43"/>
    </row>
    <row r="806" spans="5:12" x14ac:dyDescent="0.25">
      <c r="E806"/>
      <c r="F806"/>
      <c r="G806"/>
      <c r="K806" s="40"/>
      <c r="L806" s="43"/>
    </row>
    <row r="807" spans="5:12" x14ac:dyDescent="0.25">
      <c r="E807"/>
      <c r="F807"/>
      <c r="G807"/>
      <c r="K807" s="40"/>
      <c r="L807" s="43"/>
    </row>
    <row r="808" spans="5:12" x14ac:dyDescent="0.25">
      <c r="E808"/>
      <c r="F808"/>
      <c r="G808"/>
      <c r="K808" s="40"/>
      <c r="L808" s="43"/>
    </row>
    <row r="809" spans="5:12" x14ac:dyDescent="0.25">
      <c r="E809"/>
      <c r="F809"/>
      <c r="G809"/>
      <c r="K809" s="40"/>
      <c r="L809" s="43"/>
    </row>
    <row r="810" spans="5:12" x14ac:dyDescent="0.25">
      <c r="E810"/>
      <c r="F810"/>
      <c r="G810"/>
      <c r="K810" s="40"/>
      <c r="L810" s="43"/>
    </row>
    <row r="811" spans="5:12" x14ac:dyDescent="0.25">
      <c r="E811"/>
      <c r="F811"/>
      <c r="G811"/>
      <c r="K811" s="40"/>
      <c r="L811" s="43"/>
    </row>
    <row r="812" spans="5:12" x14ac:dyDescent="0.25">
      <c r="E812"/>
      <c r="F812"/>
      <c r="G812"/>
      <c r="K812" s="40"/>
      <c r="L812" s="43"/>
    </row>
    <row r="813" spans="5:12" x14ac:dyDescent="0.25">
      <c r="E813"/>
      <c r="F813"/>
      <c r="G813"/>
      <c r="K813" s="40"/>
      <c r="L813" s="43"/>
    </row>
    <row r="814" spans="5:12" x14ac:dyDescent="0.25">
      <c r="E814"/>
      <c r="F814"/>
      <c r="G814"/>
      <c r="K814" s="40"/>
      <c r="L814" s="43"/>
    </row>
    <row r="815" spans="5:12" x14ac:dyDescent="0.25">
      <c r="E815"/>
      <c r="F815"/>
      <c r="G815"/>
      <c r="K815" s="40"/>
      <c r="L815" s="43"/>
    </row>
    <row r="816" spans="5:12" x14ac:dyDescent="0.25">
      <c r="E816"/>
      <c r="F816"/>
      <c r="G816"/>
      <c r="K816" s="40"/>
      <c r="L816" s="43"/>
    </row>
    <row r="817" spans="5:12" x14ac:dyDescent="0.25">
      <c r="E817"/>
      <c r="F817"/>
      <c r="G817"/>
      <c r="K817" s="40"/>
      <c r="L817" s="43"/>
    </row>
    <row r="818" spans="5:12" x14ac:dyDescent="0.25">
      <c r="E818"/>
      <c r="F818"/>
      <c r="G818"/>
      <c r="K818" s="40"/>
      <c r="L818" s="43"/>
    </row>
    <row r="819" spans="5:12" x14ac:dyDescent="0.25">
      <c r="E819"/>
      <c r="F819"/>
      <c r="G819"/>
      <c r="K819" s="40"/>
      <c r="L819" s="43"/>
    </row>
    <row r="820" spans="5:12" x14ac:dyDescent="0.25">
      <c r="E820"/>
      <c r="F820"/>
      <c r="G820"/>
      <c r="K820" s="40"/>
      <c r="L820" s="43"/>
    </row>
    <row r="821" spans="5:12" x14ac:dyDescent="0.25">
      <c r="E821"/>
      <c r="F821"/>
      <c r="G821"/>
      <c r="K821" s="40"/>
      <c r="L821" s="43"/>
    </row>
    <row r="822" spans="5:12" x14ac:dyDescent="0.25">
      <c r="E822"/>
      <c r="F822"/>
      <c r="G822"/>
      <c r="K822" s="40"/>
      <c r="L822" s="43"/>
    </row>
    <row r="823" spans="5:12" x14ac:dyDescent="0.25">
      <c r="E823"/>
      <c r="F823"/>
      <c r="G823"/>
      <c r="K823" s="40"/>
      <c r="L823" s="43"/>
    </row>
    <row r="824" spans="5:12" x14ac:dyDescent="0.25">
      <c r="E824"/>
      <c r="F824"/>
      <c r="G824"/>
      <c r="K824" s="40"/>
      <c r="L824" s="43"/>
    </row>
    <row r="825" spans="5:12" x14ac:dyDescent="0.25">
      <c r="E825"/>
      <c r="F825"/>
      <c r="G825"/>
      <c r="K825" s="40"/>
      <c r="L825" s="43"/>
    </row>
    <row r="826" spans="5:12" x14ac:dyDescent="0.25">
      <c r="E826"/>
      <c r="F826"/>
      <c r="G826"/>
      <c r="K826" s="40"/>
      <c r="L826" s="43"/>
    </row>
    <row r="827" spans="5:12" x14ac:dyDescent="0.25">
      <c r="E827"/>
      <c r="F827"/>
      <c r="G827"/>
      <c r="K827" s="40"/>
      <c r="L827" s="43"/>
    </row>
    <row r="828" spans="5:12" x14ac:dyDescent="0.25">
      <c r="E828"/>
      <c r="F828"/>
      <c r="G828"/>
      <c r="K828" s="40"/>
      <c r="L828" s="43"/>
    </row>
    <row r="829" spans="5:12" x14ac:dyDescent="0.25">
      <c r="E829"/>
      <c r="F829"/>
      <c r="G829"/>
      <c r="K829" s="40"/>
      <c r="L829" s="43"/>
    </row>
    <row r="830" spans="5:12" x14ac:dyDescent="0.25">
      <c r="E830"/>
      <c r="F830"/>
      <c r="G830"/>
      <c r="K830" s="40"/>
      <c r="L830" s="43"/>
    </row>
    <row r="831" spans="5:12" x14ac:dyDescent="0.25">
      <c r="E831"/>
      <c r="F831"/>
      <c r="G831"/>
      <c r="K831" s="40"/>
      <c r="L831" s="43"/>
    </row>
    <row r="832" spans="5:12" x14ac:dyDescent="0.25">
      <c r="E832"/>
      <c r="F832"/>
      <c r="G832"/>
      <c r="K832" s="40"/>
      <c r="L832" s="43"/>
    </row>
    <row r="833" spans="5:12" x14ac:dyDescent="0.25">
      <c r="E833"/>
      <c r="F833"/>
      <c r="G833"/>
      <c r="K833" s="40"/>
      <c r="L833" s="43"/>
    </row>
    <row r="834" spans="5:12" x14ac:dyDescent="0.25">
      <c r="E834"/>
      <c r="F834"/>
      <c r="G834"/>
      <c r="K834" s="40"/>
      <c r="L834" s="43"/>
    </row>
    <row r="835" spans="5:12" x14ac:dyDescent="0.25">
      <c r="E835"/>
      <c r="F835"/>
      <c r="G835"/>
      <c r="K835" s="40"/>
      <c r="L835" s="43"/>
    </row>
    <row r="836" spans="5:12" x14ac:dyDescent="0.25">
      <c r="E836"/>
      <c r="F836"/>
      <c r="G836"/>
      <c r="K836" s="40"/>
      <c r="L836" s="43"/>
    </row>
    <row r="837" spans="5:12" x14ac:dyDescent="0.25">
      <c r="E837"/>
      <c r="F837"/>
      <c r="G837"/>
      <c r="K837" s="40"/>
      <c r="L837" s="43"/>
    </row>
    <row r="838" spans="5:12" x14ac:dyDescent="0.25">
      <c r="E838"/>
      <c r="F838"/>
      <c r="G838"/>
      <c r="K838" s="40"/>
      <c r="L838" s="43"/>
    </row>
    <row r="839" spans="5:12" x14ac:dyDescent="0.25">
      <c r="E839"/>
      <c r="F839"/>
      <c r="G839"/>
      <c r="K839" s="40"/>
      <c r="L839" s="43"/>
    </row>
    <row r="840" spans="5:12" x14ac:dyDescent="0.25">
      <c r="E840"/>
      <c r="F840"/>
      <c r="G840"/>
      <c r="K840" s="40"/>
      <c r="L840" s="43"/>
    </row>
    <row r="841" spans="5:12" x14ac:dyDescent="0.25">
      <c r="E841"/>
      <c r="F841"/>
      <c r="G841"/>
      <c r="K841" s="40"/>
      <c r="L841" s="43"/>
    </row>
    <row r="842" spans="5:12" x14ac:dyDescent="0.25">
      <c r="E842"/>
      <c r="F842"/>
      <c r="G842"/>
      <c r="K842" s="40"/>
      <c r="L842" s="43"/>
    </row>
    <row r="843" spans="5:12" x14ac:dyDescent="0.25">
      <c r="E843"/>
      <c r="F843"/>
      <c r="G843"/>
      <c r="K843" s="40"/>
      <c r="L843" s="43"/>
    </row>
    <row r="844" spans="5:12" x14ac:dyDescent="0.25">
      <c r="E844"/>
      <c r="F844"/>
      <c r="G844"/>
      <c r="K844" s="40"/>
      <c r="L844" s="43"/>
    </row>
    <row r="845" spans="5:12" x14ac:dyDescent="0.25">
      <c r="E845"/>
      <c r="F845"/>
      <c r="G845"/>
      <c r="K845" s="40"/>
      <c r="L845" s="43"/>
    </row>
    <row r="846" spans="5:12" x14ac:dyDescent="0.25">
      <c r="E846"/>
      <c r="F846"/>
      <c r="G846"/>
      <c r="K846" s="40"/>
      <c r="L846" s="43"/>
    </row>
    <row r="847" spans="5:12" x14ac:dyDescent="0.25">
      <c r="E847"/>
      <c r="F847"/>
      <c r="G847"/>
      <c r="K847" s="40"/>
      <c r="L847" s="43"/>
    </row>
    <row r="848" spans="5:12" x14ac:dyDescent="0.25">
      <c r="E848"/>
      <c r="F848"/>
      <c r="G848"/>
      <c r="K848" s="40"/>
      <c r="L848" s="43"/>
    </row>
    <row r="849" spans="5:12" x14ac:dyDescent="0.25">
      <c r="E849"/>
      <c r="F849"/>
      <c r="G849"/>
      <c r="K849" s="40"/>
      <c r="L849" s="43"/>
    </row>
    <row r="850" spans="5:12" x14ac:dyDescent="0.25">
      <c r="E850"/>
      <c r="F850"/>
      <c r="G850"/>
      <c r="K850" s="40"/>
      <c r="L850" s="43"/>
    </row>
    <row r="851" spans="5:12" x14ac:dyDescent="0.25">
      <c r="E851"/>
      <c r="F851"/>
      <c r="G851"/>
      <c r="K851" s="40"/>
      <c r="L851" s="43"/>
    </row>
    <row r="852" spans="5:12" x14ac:dyDescent="0.25">
      <c r="E852"/>
      <c r="F852"/>
      <c r="G852"/>
      <c r="K852" s="40"/>
      <c r="L852" s="43"/>
    </row>
    <row r="853" spans="5:12" x14ac:dyDescent="0.25">
      <c r="E853"/>
      <c r="F853"/>
      <c r="G853"/>
      <c r="K853" s="40"/>
      <c r="L853" s="43"/>
    </row>
    <row r="854" spans="5:12" x14ac:dyDescent="0.25">
      <c r="E854"/>
      <c r="F854"/>
      <c r="G854"/>
      <c r="K854" s="40"/>
      <c r="L854" s="43"/>
    </row>
    <row r="855" spans="5:12" x14ac:dyDescent="0.25">
      <c r="E855"/>
      <c r="F855"/>
      <c r="G855"/>
      <c r="K855" s="40"/>
      <c r="L855" s="43"/>
    </row>
    <row r="856" spans="5:12" x14ac:dyDescent="0.25">
      <c r="E856"/>
      <c r="F856"/>
      <c r="G856"/>
      <c r="K856" s="40"/>
      <c r="L856" s="43"/>
    </row>
    <row r="857" spans="5:12" x14ac:dyDescent="0.25">
      <c r="E857"/>
      <c r="F857"/>
      <c r="G857"/>
      <c r="K857" s="40"/>
      <c r="L857" s="43"/>
    </row>
    <row r="858" spans="5:12" x14ac:dyDescent="0.25">
      <c r="E858"/>
      <c r="F858"/>
      <c r="G858"/>
      <c r="K858" s="40"/>
      <c r="L858" s="43"/>
    </row>
    <row r="859" spans="5:12" x14ac:dyDescent="0.25">
      <c r="E859"/>
      <c r="F859"/>
      <c r="G859"/>
      <c r="K859" s="40"/>
      <c r="L859" s="43"/>
    </row>
    <row r="860" spans="5:12" x14ac:dyDescent="0.25">
      <c r="E860"/>
      <c r="F860"/>
      <c r="G860"/>
      <c r="K860" s="40"/>
      <c r="L860" s="43"/>
    </row>
    <row r="861" spans="5:12" x14ac:dyDescent="0.25">
      <c r="E861"/>
      <c r="F861"/>
      <c r="G861"/>
      <c r="K861" s="40"/>
      <c r="L861" s="43"/>
    </row>
    <row r="862" spans="5:12" x14ac:dyDescent="0.25">
      <c r="E862"/>
      <c r="F862"/>
      <c r="G862"/>
      <c r="K862" s="40"/>
      <c r="L862" s="43"/>
    </row>
    <row r="863" spans="5:12" x14ac:dyDescent="0.25">
      <c r="E863"/>
      <c r="F863"/>
      <c r="G863"/>
      <c r="K863" s="40"/>
      <c r="L863" s="43"/>
    </row>
    <row r="864" spans="5:12" x14ac:dyDescent="0.25">
      <c r="E864"/>
      <c r="F864"/>
      <c r="G864"/>
      <c r="K864" s="40"/>
      <c r="L864" s="43"/>
    </row>
    <row r="865" spans="5:12" x14ac:dyDescent="0.25">
      <c r="E865"/>
      <c r="F865"/>
      <c r="G865"/>
      <c r="K865" s="40"/>
      <c r="L865" s="43"/>
    </row>
    <row r="866" spans="5:12" x14ac:dyDescent="0.25">
      <c r="E866"/>
      <c r="F866"/>
      <c r="G866"/>
      <c r="K866" s="40"/>
      <c r="L866" s="43"/>
    </row>
    <row r="867" spans="5:12" x14ac:dyDescent="0.25">
      <c r="E867"/>
      <c r="F867"/>
      <c r="G867"/>
      <c r="K867" s="40"/>
      <c r="L867" s="43"/>
    </row>
    <row r="868" spans="5:12" x14ac:dyDescent="0.25">
      <c r="E868"/>
      <c r="F868"/>
      <c r="G868"/>
      <c r="K868" s="40"/>
      <c r="L868" s="43"/>
    </row>
    <row r="869" spans="5:12" x14ac:dyDescent="0.25">
      <c r="E869"/>
      <c r="F869"/>
      <c r="G869"/>
      <c r="K869" s="40"/>
      <c r="L869" s="43"/>
    </row>
    <row r="870" spans="5:12" x14ac:dyDescent="0.25">
      <c r="E870"/>
      <c r="F870"/>
      <c r="G870"/>
      <c r="K870" s="40"/>
      <c r="L870" s="43"/>
    </row>
    <row r="871" spans="5:12" x14ac:dyDescent="0.25">
      <c r="E871"/>
      <c r="F871"/>
      <c r="G871"/>
      <c r="K871" s="40"/>
      <c r="L871" s="43"/>
    </row>
    <row r="872" spans="5:12" x14ac:dyDescent="0.25">
      <c r="E872"/>
      <c r="F872"/>
      <c r="G872"/>
      <c r="K872" s="40"/>
      <c r="L872" s="43"/>
    </row>
    <row r="873" spans="5:12" x14ac:dyDescent="0.25">
      <c r="E873"/>
      <c r="F873"/>
      <c r="G873"/>
      <c r="K873" s="40"/>
      <c r="L873" s="43"/>
    </row>
    <row r="874" spans="5:12" x14ac:dyDescent="0.25">
      <c r="E874"/>
      <c r="F874"/>
      <c r="G874"/>
      <c r="K874" s="40"/>
      <c r="L874" s="43"/>
    </row>
    <row r="875" spans="5:12" x14ac:dyDescent="0.25">
      <c r="E875"/>
      <c r="F875"/>
      <c r="G875"/>
      <c r="K875" s="40"/>
      <c r="L875" s="43"/>
    </row>
    <row r="876" spans="5:12" x14ac:dyDescent="0.25">
      <c r="E876"/>
      <c r="F876"/>
      <c r="G876"/>
      <c r="K876" s="40"/>
      <c r="L876" s="43"/>
    </row>
    <row r="877" spans="5:12" x14ac:dyDescent="0.25">
      <c r="E877"/>
      <c r="F877"/>
      <c r="G877"/>
      <c r="K877" s="40"/>
      <c r="L877" s="43"/>
    </row>
    <row r="878" spans="5:12" x14ac:dyDescent="0.25">
      <c r="E878"/>
      <c r="F878"/>
      <c r="G878"/>
      <c r="K878" s="40"/>
      <c r="L878" s="43"/>
    </row>
    <row r="879" spans="5:12" x14ac:dyDescent="0.25">
      <c r="E879"/>
      <c r="F879"/>
      <c r="G879"/>
      <c r="K879" s="40"/>
      <c r="L879" s="43"/>
    </row>
    <row r="880" spans="5:12" x14ac:dyDescent="0.25">
      <c r="E880"/>
      <c r="F880"/>
      <c r="G880"/>
      <c r="K880" s="40"/>
      <c r="L880" s="43"/>
    </row>
    <row r="881" spans="5:12" x14ac:dyDescent="0.25">
      <c r="E881"/>
      <c r="F881"/>
      <c r="G881"/>
      <c r="K881" s="40"/>
      <c r="L881" s="43"/>
    </row>
    <row r="882" spans="5:12" x14ac:dyDescent="0.25">
      <c r="E882"/>
      <c r="F882"/>
      <c r="G882"/>
      <c r="K882" s="40"/>
      <c r="L882" s="43"/>
    </row>
    <row r="883" spans="5:12" x14ac:dyDescent="0.25">
      <c r="E883"/>
      <c r="F883"/>
      <c r="G883"/>
      <c r="K883" s="40"/>
      <c r="L883" s="43"/>
    </row>
    <row r="884" spans="5:12" x14ac:dyDescent="0.25">
      <c r="E884"/>
      <c r="F884"/>
      <c r="G884"/>
      <c r="K884" s="40"/>
      <c r="L884" s="43"/>
    </row>
    <row r="885" spans="5:12" x14ac:dyDescent="0.25">
      <c r="E885"/>
      <c r="F885"/>
      <c r="G885"/>
      <c r="K885" s="40"/>
      <c r="L885" s="43"/>
    </row>
    <row r="886" spans="5:12" x14ac:dyDescent="0.25">
      <c r="E886"/>
      <c r="F886"/>
      <c r="G886"/>
      <c r="K886" s="40"/>
      <c r="L886" s="43"/>
    </row>
    <row r="887" spans="5:12" x14ac:dyDescent="0.25">
      <c r="E887"/>
      <c r="F887"/>
      <c r="G887"/>
      <c r="K887" s="40"/>
      <c r="L887" s="43"/>
    </row>
    <row r="888" spans="5:12" x14ac:dyDescent="0.25">
      <c r="E888"/>
      <c r="F888"/>
      <c r="G888"/>
      <c r="K888" s="40"/>
      <c r="L888" s="43"/>
    </row>
    <row r="889" spans="5:12" x14ac:dyDescent="0.25">
      <c r="E889"/>
      <c r="F889"/>
      <c r="G889"/>
      <c r="K889" s="40"/>
      <c r="L889" s="43"/>
    </row>
    <row r="890" spans="5:12" x14ac:dyDescent="0.25">
      <c r="E890"/>
      <c r="F890"/>
      <c r="G890"/>
      <c r="K890" s="40"/>
      <c r="L890" s="43"/>
    </row>
    <row r="891" spans="5:12" x14ac:dyDescent="0.25">
      <c r="E891"/>
      <c r="F891"/>
      <c r="G891"/>
      <c r="K891" s="40"/>
      <c r="L891" s="43"/>
    </row>
    <row r="892" spans="5:12" x14ac:dyDescent="0.25">
      <c r="E892"/>
      <c r="F892"/>
      <c r="G892"/>
      <c r="K892" s="40"/>
      <c r="L892" s="43"/>
    </row>
    <row r="893" spans="5:12" x14ac:dyDescent="0.25">
      <c r="E893"/>
      <c r="F893"/>
      <c r="G893"/>
      <c r="K893" s="40"/>
      <c r="L893" s="43"/>
    </row>
    <row r="894" spans="5:12" x14ac:dyDescent="0.25">
      <c r="E894"/>
      <c r="F894"/>
      <c r="G894"/>
      <c r="K894" s="40"/>
      <c r="L894" s="43"/>
    </row>
    <row r="895" spans="5:12" x14ac:dyDescent="0.25">
      <c r="E895"/>
      <c r="F895"/>
      <c r="G895"/>
      <c r="K895" s="40"/>
      <c r="L895" s="43"/>
    </row>
    <row r="896" spans="5:12" x14ac:dyDescent="0.25">
      <c r="E896"/>
      <c r="F896"/>
      <c r="G896"/>
      <c r="K896" s="40"/>
      <c r="L896" s="43"/>
    </row>
    <row r="897" spans="5:12" x14ac:dyDescent="0.25">
      <c r="E897"/>
      <c r="F897"/>
      <c r="G897"/>
      <c r="K897" s="40"/>
      <c r="L897" s="43"/>
    </row>
    <row r="898" spans="5:12" x14ac:dyDescent="0.25">
      <c r="E898"/>
      <c r="F898"/>
      <c r="G898"/>
      <c r="K898" s="40"/>
      <c r="L898" s="43"/>
    </row>
    <row r="899" spans="5:12" x14ac:dyDescent="0.25">
      <c r="E899"/>
      <c r="F899"/>
      <c r="G899"/>
      <c r="K899" s="40"/>
      <c r="L899" s="43"/>
    </row>
    <row r="900" spans="5:12" x14ac:dyDescent="0.25">
      <c r="E900"/>
      <c r="F900"/>
      <c r="G900"/>
      <c r="K900" s="40"/>
      <c r="L900" s="43"/>
    </row>
    <row r="901" spans="5:12" x14ac:dyDescent="0.25">
      <c r="E901"/>
      <c r="F901"/>
      <c r="G901"/>
      <c r="K901" s="40"/>
      <c r="L901" s="43"/>
    </row>
    <row r="902" spans="5:12" x14ac:dyDescent="0.25">
      <c r="E902"/>
      <c r="F902"/>
      <c r="G902"/>
      <c r="K902" s="40"/>
      <c r="L902" s="43"/>
    </row>
    <row r="903" spans="5:12" x14ac:dyDescent="0.25">
      <c r="E903"/>
      <c r="F903"/>
      <c r="G903"/>
      <c r="K903" s="40"/>
      <c r="L903" s="43"/>
    </row>
    <row r="904" spans="5:12" x14ac:dyDescent="0.25">
      <c r="E904"/>
      <c r="F904"/>
      <c r="G904"/>
      <c r="K904" s="40"/>
      <c r="L904" s="43"/>
    </row>
    <row r="905" spans="5:12" x14ac:dyDescent="0.25">
      <c r="E905"/>
      <c r="F905"/>
      <c r="G905"/>
      <c r="K905" s="40"/>
      <c r="L905" s="43"/>
    </row>
    <row r="906" spans="5:12" x14ac:dyDescent="0.25">
      <c r="E906"/>
      <c r="F906"/>
      <c r="G906"/>
      <c r="K906" s="40"/>
      <c r="L906" s="43"/>
    </row>
    <row r="907" spans="5:12" x14ac:dyDescent="0.25">
      <c r="E907"/>
      <c r="F907"/>
      <c r="G907"/>
      <c r="K907" s="40"/>
      <c r="L907" s="43"/>
    </row>
    <row r="908" spans="5:12" x14ac:dyDescent="0.25">
      <c r="E908"/>
      <c r="F908"/>
      <c r="G908"/>
      <c r="K908" s="40"/>
      <c r="L908" s="43"/>
    </row>
    <row r="909" spans="5:12" x14ac:dyDescent="0.25">
      <c r="E909"/>
      <c r="F909"/>
      <c r="G909"/>
      <c r="K909" s="40"/>
      <c r="L909" s="43"/>
    </row>
    <row r="910" spans="5:12" x14ac:dyDescent="0.25">
      <c r="E910"/>
      <c r="F910"/>
      <c r="G910"/>
      <c r="K910" s="40"/>
      <c r="L910" s="43"/>
    </row>
    <row r="911" spans="5:12" x14ac:dyDescent="0.25">
      <c r="E911"/>
      <c r="F911"/>
      <c r="G911"/>
      <c r="K911" s="40"/>
      <c r="L911" s="43"/>
    </row>
    <row r="912" spans="5:12" x14ac:dyDescent="0.25">
      <c r="E912"/>
      <c r="F912"/>
      <c r="G912"/>
      <c r="K912" s="40"/>
      <c r="L912" s="43"/>
    </row>
    <row r="913" spans="5:12" x14ac:dyDescent="0.25">
      <c r="E913"/>
      <c r="F913"/>
      <c r="G913"/>
      <c r="K913" s="40"/>
      <c r="L913" s="43"/>
    </row>
    <row r="914" spans="5:12" x14ac:dyDescent="0.25">
      <c r="E914"/>
      <c r="F914"/>
      <c r="G914"/>
      <c r="K914" s="40"/>
      <c r="L914" s="43"/>
    </row>
    <row r="915" spans="5:12" x14ac:dyDescent="0.25">
      <c r="E915"/>
      <c r="F915"/>
      <c r="G915"/>
      <c r="K915" s="40"/>
      <c r="L915" s="43"/>
    </row>
    <row r="916" spans="5:12" x14ac:dyDescent="0.25">
      <c r="E916"/>
      <c r="F916"/>
      <c r="G916"/>
      <c r="K916" s="40"/>
      <c r="L916" s="43"/>
    </row>
    <row r="917" spans="5:12" x14ac:dyDescent="0.25">
      <c r="E917"/>
      <c r="F917"/>
      <c r="G917"/>
      <c r="K917" s="40"/>
      <c r="L917" s="43"/>
    </row>
    <row r="918" spans="5:12" x14ac:dyDescent="0.25">
      <c r="E918"/>
      <c r="F918"/>
      <c r="G918"/>
      <c r="K918" s="40"/>
      <c r="L918" s="43"/>
    </row>
    <row r="919" spans="5:12" x14ac:dyDescent="0.25">
      <c r="E919"/>
      <c r="F919"/>
      <c r="G919"/>
      <c r="K919" s="40"/>
      <c r="L919" s="43"/>
    </row>
    <row r="920" spans="5:12" x14ac:dyDescent="0.25">
      <c r="E920"/>
      <c r="F920"/>
      <c r="G920"/>
      <c r="K920" s="40"/>
      <c r="L920" s="43"/>
    </row>
    <row r="921" spans="5:12" x14ac:dyDescent="0.25">
      <c r="E921"/>
      <c r="F921"/>
      <c r="G921"/>
      <c r="K921" s="40"/>
      <c r="L921" s="43"/>
    </row>
    <row r="922" spans="5:12" x14ac:dyDescent="0.25">
      <c r="E922"/>
      <c r="F922"/>
      <c r="G922"/>
      <c r="K922" s="40"/>
      <c r="L922" s="43"/>
    </row>
    <row r="923" spans="5:12" x14ac:dyDescent="0.25">
      <c r="E923"/>
      <c r="F923"/>
      <c r="G923"/>
      <c r="K923" s="40"/>
      <c r="L923" s="43"/>
    </row>
    <row r="924" spans="5:12" x14ac:dyDescent="0.25">
      <c r="E924"/>
      <c r="F924"/>
      <c r="G924"/>
      <c r="K924" s="40"/>
      <c r="L924" s="43"/>
    </row>
    <row r="925" spans="5:12" x14ac:dyDescent="0.25">
      <c r="E925"/>
      <c r="F925"/>
      <c r="G925"/>
      <c r="K925" s="40"/>
      <c r="L925" s="43"/>
    </row>
    <row r="926" spans="5:12" x14ac:dyDescent="0.25">
      <c r="E926"/>
      <c r="F926"/>
      <c r="G926"/>
      <c r="K926" s="40"/>
      <c r="L926" s="43"/>
    </row>
    <row r="927" spans="5:12" x14ac:dyDescent="0.25">
      <c r="E927"/>
      <c r="F927"/>
      <c r="G927"/>
      <c r="K927" s="40"/>
      <c r="L927" s="43"/>
    </row>
    <row r="928" spans="5:12" x14ac:dyDescent="0.25">
      <c r="E928"/>
      <c r="F928"/>
      <c r="G928"/>
      <c r="K928" s="40"/>
      <c r="L928" s="43"/>
    </row>
    <row r="929" spans="5:12" x14ac:dyDescent="0.25">
      <c r="E929"/>
      <c r="F929"/>
      <c r="G929"/>
      <c r="K929" s="40"/>
      <c r="L929" s="43"/>
    </row>
    <row r="930" spans="5:12" x14ac:dyDescent="0.25">
      <c r="E930"/>
      <c r="F930"/>
      <c r="G930"/>
      <c r="K930" s="40"/>
      <c r="L930" s="43"/>
    </row>
    <row r="931" spans="5:12" x14ac:dyDescent="0.25">
      <c r="E931"/>
      <c r="F931"/>
      <c r="G931"/>
      <c r="K931" s="40"/>
      <c r="L931" s="43"/>
    </row>
    <row r="932" spans="5:12" x14ac:dyDescent="0.25">
      <c r="E932"/>
      <c r="F932"/>
      <c r="G932"/>
      <c r="K932" s="40"/>
      <c r="L932" s="43"/>
    </row>
    <row r="933" spans="5:12" x14ac:dyDescent="0.25">
      <c r="E933"/>
      <c r="F933"/>
      <c r="G933"/>
      <c r="K933" s="40"/>
      <c r="L933" s="43"/>
    </row>
    <row r="934" spans="5:12" x14ac:dyDescent="0.25">
      <c r="E934"/>
      <c r="F934"/>
      <c r="G934"/>
      <c r="K934" s="40"/>
      <c r="L934" s="43"/>
    </row>
    <row r="935" spans="5:12" x14ac:dyDescent="0.25">
      <c r="E935"/>
      <c r="F935"/>
      <c r="G935"/>
      <c r="K935" s="40"/>
      <c r="L935" s="43"/>
    </row>
    <row r="936" spans="5:12" x14ac:dyDescent="0.25">
      <c r="E936"/>
      <c r="F936"/>
      <c r="G936"/>
      <c r="K936" s="40"/>
      <c r="L936" s="43"/>
    </row>
    <row r="937" spans="5:12" x14ac:dyDescent="0.25">
      <c r="E937"/>
      <c r="F937"/>
      <c r="G937"/>
      <c r="K937" s="40"/>
      <c r="L937" s="43"/>
    </row>
    <row r="938" spans="5:12" x14ac:dyDescent="0.25">
      <c r="E938"/>
      <c r="F938"/>
      <c r="G938"/>
      <c r="K938" s="40"/>
      <c r="L938" s="43"/>
    </row>
    <row r="939" spans="5:12" x14ac:dyDescent="0.25">
      <c r="E939"/>
      <c r="F939"/>
      <c r="G939"/>
      <c r="K939" s="40"/>
      <c r="L939" s="43"/>
    </row>
    <row r="940" spans="5:12" x14ac:dyDescent="0.25">
      <c r="E940"/>
      <c r="F940"/>
      <c r="G940"/>
      <c r="K940" s="40"/>
      <c r="L940" s="43"/>
    </row>
    <row r="941" spans="5:12" x14ac:dyDescent="0.25">
      <c r="E941"/>
      <c r="F941"/>
      <c r="G941"/>
      <c r="K941" s="40"/>
      <c r="L941" s="43"/>
    </row>
    <row r="942" spans="5:12" x14ac:dyDescent="0.25">
      <c r="E942"/>
      <c r="F942"/>
      <c r="G942"/>
      <c r="K942" s="40"/>
      <c r="L942" s="43"/>
    </row>
    <row r="943" spans="5:12" x14ac:dyDescent="0.25">
      <c r="E943"/>
      <c r="F943"/>
      <c r="G943"/>
      <c r="K943" s="40"/>
      <c r="L943" s="43"/>
    </row>
    <row r="944" spans="5:12" x14ac:dyDescent="0.25">
      <c r="E944"/>
      <c r="F944"/>
      <c r="G944"/>
      <c r="K944" s="40"/>
      <c r="L944" s="43"/>
    </row>
    <row r="945" spans="5:12" x14ac:dyDescent="0.25">
      <c r="E945"/>
      <c r="F945"/>
      <c r="G945"/>
      <c r="K945" s="40"/>
      <c r="L945" s="43"/>
    </row>
    <row r="946" spans="5:12" x14ac:dyDescent="0.25">
      <c r="E946"/>
      <c r="F946"/>
      <c r="G946"/>
      <c r="K946" s="40"/>
      <c r="L946" s="43"/>
    </row>
    <row r="947" spans="5:12" x14ac:dyDescent="0.25">
      <c r="E947"/>
      <c r="F947"/>
      <c r="G947"/>
      <c r="K947" s="40"/>
      <c r="L947" s="43"/>
    </row>
    <row r="948" spans="5:12" x14ac:dyDescent="0.25">
      <c r="E948"/>
      <c r="F948"/>
      <c r="G948"/>
      <c r="K948" s="40"/>
      <c r="L948" s="43"/>
    </row>
    <row r="949" spans="5:12" x14ac:dyDescent="0.25">
      <c r="E949"/>
      <c r="F949"/>
      <c r="G949"/>
      <c r="K949" s="40"/>
      <c r="L949" s="43"/>
    </row>
    <row r="950" spans="5:12" ht="9.75" customHeight="1" x14ac:dyDescent="0.25">
      <c r="E950"/>
      <c r="F950"/>
      <c r="G950"/>
      <c r="K950" s="40"/>
      <c r="L950" s="43"/>
    </row>
    <row r="951" spans="5:12" ht="90.75" customHeight="1" x14ac:dyDescent="0.25">
      <c r="E951"/>
      <c r="F951"/>
      <c r="G951"/>
      <c r="K951" s="40"/>
      <c r="L951" s="43"/>
    </row>
    <row r="952" spans="5:12" ht="21.75" customHeight="1" x14ac:dyDescent="0.25">
      <c r="E952"/>
      <c r="F952"/>
      <c r="G952"/>
      <c r="K952" s="40"/>
      <c r="L952" s="43"/>
    </row>
    <row r="953" spans="5:12" x14ac:dyDescent="0.25">
      <c r="E953"/>
      <c r="F953"/>
      <c r="G953"/>
      <c r="K953" s="40"/>
      <c r="L953" s="43"/>
    </row>
    <row r="954" spans="5:12" x14ac:dyDescent="0.25">
      <c r="E954"/>
      <c r="F954"/>
      <c r="G954"/>
      <c r="K954" s="40"/>
      <c r="L954" s="43"/>
    </row>
    <row r="955" spans="5:12" x14ac:dyDescent="0.25">
      <c r="E955"/>
      <c r="F955"/>
      <c r="G955"/>
      <c r="K955" s="40"/>
      <c r="L955" s="43"/>
    </row>
    <row r="956" spans="5:12" x14ac:dyDescent="0.25">
      <c r="E956"/>
      <c r="F956"/>
      <c r="G956"/>
      <c r="K956" s="40"/>
      <c r="L956" s="43"/>
    </row>
    <row r="957" spans="5:12" x14ac:dyDescent="0.25">
      <c r="E957"/>
      <c r="F957"/>
      <c r="G957"/>
      <c r="K957" s="40"/>
      <c r="L957" s="43"/>
    </row>
    <row r="958" spans="5:12" x14ac:dyDescent="0.25">
      <c r="E958"/>
      <c r="F958"/>
      <c r="G958"/>
      <c r="K958" s="40"/>
      <c r="L958" s="43"/>
    </row>
    <row r="959" spans="5:12" x14ac:dyDescent="0.25">
      <c r="E959"/>
      <c r="F959"/>
      <c r="G959"/>
      <c r="K959" s="40"/>
      <c r="L959" s="43"/>
    </row>
    <row r="960" spans="5:12" x14ac:dyDescent="0.25">
      <c r="E960"/>
      <c r="F960"/>
      <c r="G960"/>
      <c r="K960" s="40"/>
      <c r="L960" s="43"/>
    </row>
    <row r="961" spans="5:12" x14ac:dyDescent="0.25">
      <c r="E961"/>
      <c r="F961"/>
      <c r="G961"/>
      <c r="K961" s="40"/>
      <c r="L961" s="43"/>
    </row>
    <row r="962" spans="5:12" x14ac:dyDescent="0.25">
      <c r="E962"/>
      <c r="F962"/>
      <c r="G962"/>
      <c r="K962" s="40"/>
      <c r="L962" s="43"/>
    </row>
    <row r="963" spans="5:12" x14ac:dyDescent="0.25">
      <c r="E963"/>
      <c r="F963"/>
      <c r="G963"/>
      <c r="K963" s="40"/>
      <c r="L963" s="43"/>
    </row>
    <row r="964" spans="5:12" x14ac:dyDescent="0.25">
      <c r="E964"/>
      <c r="F964"/>
      <c r="G964"/>
      <c r="K964" s="40"/>
      <c r="L964" s="43"/>
    </row>
    <row r="965" spans="5:12" x14ac:dyDescent="0.25">
      <c r="E965"/>
      <c r="F965"/>
      <c r="G965"/>
      <c r="K965" s="40"/>
      <c r="L965" s="43"/>
    </row>
    <row r="966" spans="5:12" x14ac:dyDescent="0.25">
      <c r="E966"/>
      <c r="F966"/>
      <c r="G966"/>
      <c r="K966" s="40"/>
      <c r="L966" s="43"/>
    </row>
    <row r="967" spans="5:12" x14ac:dyDescent="0.25">
      <c r="E967"/>
      <c r="F967"/>
      <c r="G967"/>
      <c r="K967" s="40"/>
      <c r="L967" s="43"/>
    </row>
    <row r="968" spans="5:12" x14ac:dyDescent="0.25">
      <c r="E968"/>
      <c r="F968"/>
      <c r="G968"/>
      <c r="K968" s="40"/>
      <c r="L968" s="43"/>
    </row>
    <row r="969" spans="5:12" x14ac:dyDescent="0.25">
      <c r="E969"/>
      <c r="F969"/>
      <c r="G969"/>
      <c r="K969" s="40"/>
      <c r="L969" s="43"/>
    </row>
    <row r="970" spans="5:12" x14ac:dyDescent="0.25">
      <c r="E970"/>
      <c r="F970"/>
      <c r="G970"/>
      <c r="K970" s="40"/>
      <c r="L970" s="43"/>
    </row>
    <row r="971" spans="5:12" x14ac:dyDescent="0.25">
      <c r="E971"/>
      <c r="F971"/>
      <c r="G971"/>
      <c r="K971" s="40"/>
      <c r="L971" s="43"/>
    </row>
    <row r="972" spans="5:12" x14ac:dyDescent="0.25">
      <c r="E972"/>
      <c r="F972"/>
      <c r="G972"/>
      <c r="K972" s="40"/>
      <c r="L972" s="43"/>
    </row>
    <row r="973" spans="5:12" x14ac:dyDescent="0.25">
      <c r="E973"/>
      <c r="F973"/>
      <c r="G973"/>
      <c r="K973" s="40"/>
      <c r="L973" s="43"/>
    </row>
    <row r="974" spans="5:12" x14ac:dyDescent="0.25">
      <c r="E974"/>
      <c r="F974"/>
      <c r="G974"/>
      <c r="K974" s="40"/>
      <c r="L974" s="43"/>
    </row>
    <row r="975" spans="5:12" x14ac:dyDescent="0.25">
      <c r="E975"/>
      <c r="F975"/>
      <c r="G975"/>
      <c r="K975" s="40"/>
      <c r="L975" s="43"/>
    </row>
    <row r="976" spans="5:12" x14ac:dyDescent="0.25">
      <c r="E976"/>
      <c r="F976"/>
      <c r="G976"/>
      <c r="K976" s="40"/>
      <c r="L976" s="43"/>
    </row>
    <row r="977" spans="5:12" x14ac:dyDescent="0.25">
      <c r="E977"/>
      <c r="F977"/>
      <c r="G977"/>
      <c r="K977" s="40"/>
      <c r="L977" s="43"/>
    </row>
    <row r="978" spans="5:12" x14ac:dyDescent="0.25">
      <c r="E978"/>
      <c r="F978"/>
      <c r="G978"/>
      <c r="K978" s="40"/>
      <c r="L978" s="43"/>
    </row>
    <row r="979" spans="5:12" x14ac:dyDescent="0.25">
      <c r="E979"/>
      <c r="F979"/>
      <c r="G979"/>
      <c r="K979" s="40"/>
      <c r="L979" s="43"/>
    </row>
    <row r="980" spans="5:12" x14ac:dyDescent="0.25">
      <c r="E980"/>
      <c r="F980"/>
      <c r="G980"/>
      <c r="K980" s="40"/>
      <c r="L980" s="43"/>
    </row>
    <row r="981" spans="5:12" x14ac:dyDescent="0.25">
      <c r="E981"/>
      <c r="F981"/>
      <c r="G981"/>
      <c r="K981" s="40"/>
      <c r="L981" s="43"/>
    </row>
    <row r="982" spans="5:12" x14ac:dyDescent="0.25">
      <c r="E982"/>
      <c r="F982"/>
      <c r="G982"/>
      <c r="K982" s="40"/>
      <c r="L982" s="43"/>
    </row>
    <row r="983" spans="5:12" x14ac:dyDescent="0.25">
      <c r="E983"/>
      <c r="F983"/>
      <c r="G983"/>
      <c r="K983" s="40"/>
      <c r="L983" s="43"/>
    </row>
    <row r="984" spans="5:12" x14ac:dyDescent="0.25">
      <c r="E984"/>
      <c r="F984"/>
      <c r="G984"/>
      <c r="K984" s="40"/>
      <c r="L984" s="43"/>
    </row>
    <row r="985" spans="5:12" x14ac:dyDescent="0.25">
      <c r="E985"/>
      <c r="F985"/>
      <c r="G985"/>
      <c r="K985" s="40"/>
      <c r="L985" s="43"/>
    </row>
    <row r="986" spans="5:12" x14ac:dyDescent="0.25">
      <c r="E986"/>
      <c r="F986"/>
      <c r="G986"/>
      <c r="K986" s="40"/>
      <c r="L986" s="43"/>
    </row>
    <row r="987" spans="5:12" x14ac:dyDescent="0.25">
      <c r="E987"/>
      <c r="F987"/>
      <c r="G987"/>
      <c r="K987" s="40"/>
      <c r="L987" s="43"/>
    </row>
    <row r="988" spans="5:12" x14ac:dyDescent="0.25">
      <c r="E988"/>
      <c r="F988"/>
      <c r="G988"/>
      <c r="K988" s="40"/>
      <c r="L988" s="43"/>
    </row>
    <row r="989" spans="5:12" x14ac:dyDescent="0.25">
      <c r="E989"/>
      <c r="F989"/>
      <c r="G989"/>
      <c r="K989" s="40"/>
      <c r="L989" s="43"/>
    </row>
    <row r="990" spans="5:12" x14ac:dyDescent="0.25">
      <c r="E990"/>
      <c r="F990"/>
      <c r="G990"/>
      <c r="K990" s="40"/>
      <c r="L990" s="43"/>
    </row>
    <row r="991" spans="5:12" x14ac:dyDescent="0.25">
      <c r="E991"/>
      <c r="F991"/>
      <c r="G991"/>
      <c r="K991" s="40"/>
      <c r="L991" s="43"/>
    </row>
    <row r="992" spans="5:12" x14ac:dyDescent="0.25">
      <c r="E992"/>
      <c r="F992"/>
      <c r="G992"/>
      <c r="K992" s="40"/>
      <c r="L992" s="43"/>
    </row>
    <row r="993" spans="5:12" x14ac:dyDescent="0.25">
      <c r="E993"/>
      <c r="F993"/>
      <c r="G993"/>
      <c r="K993" s="40"/>
      <c r="L993" s="43"/>
    </row>
    <row r="994" spans="5:12" x14ac:dyDescent="0.25">
      <c r="E994"/>
      <c r="F994"/>
      <c r="G994"/>
      <c r="K994" s="40"/>
      <c r="L994" s="43"/>
    </row>
    <row r="995" spans="5:12" x14ac:dyDescent="0.25">
      <c r="E995"/>
      <c r="F995"/>
      <c r="G995"/>
      <c r="K995" s="40"/>
      <c r="L995" s="43"/>
    </row>
    <row r="996" spans="5:12" x14ac:dyDescent="0.25">
      <c r="E996"/>
      <c r="F996"/>
      <c r="G996"/>
      <c r="K996" s="44"/>
      <c r="L996" s="43"/>
    </row>
    <row r="997" spans="5:12" x14ac:dyDescent="0.25">
      <c r="E997"/>
      <c r="F997"/>
      <c r="G997"/>
      <c r="K997" s="44"/>
    </row>
    <row r="998" spans="5:12" x14ac:dyDescent="0.25">
      <c r="E998"/>
      <c r="F998"/>
      <c r="G998"/>
    </row>
    <row r="999" spans="5:12" x14ac:dyDescent="0.25">
      <c r="E999"/>
      <c r="F999"/>
      <c r="G999"/>
    </row>
    <row r="1000" spans="5:12" x14ac:dyDescent="0.25">
      <c r="E1000"/>
      <c r="F1000"/>
      <c r="G1000"/>
    </row>
    <row r="1001" spans="5:12" x14ac:dyDescent="0.25">
      <c r="E1001"/>
      <c r="F1001"/>
      <c r="G1001"/>
    </row>
    <row r="1002" spans="5:12" x14ac:dyDescent="0.25">
      <c r="E1002"/>
      <c r="F1002"/>
      <c r="G1002"/>
    </row>
    <row r="1003" spans="5:12" x14ac:dyDescent="0.25">
      <c r="E1003"/>
      <c r="F1003"/>
      <c r="G1003"/>
    </row>
    <row r="1004" spans="5:12" x14ac:dyDescent="0.25">
      <c r="E1004"/>
      <c r="F1004"/>
      <c r="G1004"/>
    </row>
    <row r="1005" spans="5:12" x14ac:dyDescent="0.25">
      <c r="E1005"/>
      <c r="F1005"/>
      <c r="G1005"/>
    </row>
    <row r="1006" spans="5:12" x14ac:dyDescent="0.25">
      <c r="E1006"/>
      <c r="F1006"/>
      <c r="G1006"/>
    </row>
    <row r="1007" spans="5:12" x14ac:dyDescent="0.25">
      <c r="E1007"/>
      <c r="F1007"/>
      <c r="G1007"/>
    </row>
    <row r="1008" spans="5:12" x14ac:dyDescent="0.25">
      <c r="E1008"/>
      <c r="F1008"/>
      <c r="G1008"/>
    </row>
    <row r="1009" spans="5:7" ht="37.5" customHeight="1" x14ac:dyDescent="0.25">
      <c r="E1009"/>
      <c r="F1009"/>
      <c r="G1009"/>
    </row>
  </sheetData>
  <autoFilter ref="B1:B1009"/>
  <sortState ref="A2:L1011">
    <sortCondition ref="G1"/>
  </sortState>
  <dataValidations count="1">
    <dataValidation type="list" allowBlank="1" showInputMessage="1" showErrorMessage="1" sqref="B2:B187 B189:B193 B195:B997">
      <formula1>"Monsieur,Madame,Collectivité,Association,Société"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7"/>
  <sheetViews>
    <sheetView topLeftCell="A7" workbookViewId="0">
      <selection activeCell="R43" sqref="R43"/>
    </sheetView>
  </sheetViews>
  <sheetFormatPr baseColWidth="10" defaultRowHeight="15" x14ac:dyDescent="0.25"/>
  <cols>
    <col min="10" max="10" width="18.7109375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10</v>
      </c>
      <c r="G1" t="s">
        <v>485</v>
      </c>
      <c r="H1" t="s">
        <v>5</v>
      </c>
      <c r="I1" t="s">
        <v>6</v>
      </c>
      <c r="J1" t="s">
        <v>7</v>
      </c>
      <c r="K1" t="s">
        <v>8</v>
      </c>
      <c r="L1" t="s">
        <v>9</v>
      </c>
    </row>
    <row r="2" spans="1:22" x14ac:dyDescent="0.25">
      <c r="A2">
        <v>192</v>
      </c>
      <c r="B2" t="s">
        <v>11</v>
      </c>
      <c r="C2" t="s">
        <v>465</v>
      </c>
      <c r="D2" t="s">
        <v>473</v>
      </c>
      <c r="E2">
        <v>43345</v>
      </c>
      <c r="F2">
        <v>2018</v>
      </c>
      <c r="G2">
        <v>1</v>
      </c>
      <c r="H2" t="s">
        <v>474</v>
      </c>
      <c r="I2">
        <v>44470</v>
      </c>
      <c r="J2" t="s">
        <v>468</v>
      </c>
      <c r="K2">
        <v>4</v>
      </c>
      <c r="L2">
        <v>200</v>
      </c>
    </row>
    <row r="3" spans="1:22" x14ac:dyDescent="0.25">
      <c r="A3">
        <v>181</v>
      </c>
      <c r="B3" t="s">
        <v>16</v>
      </c>
      <c r="C3" t="s">
        <v>447</v>
      </c>
      <c r="D3" t="s">
        <v>448</v>
      </c>
      <c r="E3">
        <v>42931</v>
      </c>
      <c r="F3">
        <v>2017</v>
      </c>
      <c r="G3">
        <v>2</v>
      </c>
      <c r="H3" t="s">
        <v>126</v>
      </c>
      <c r="I3">
        <v>31320</v>
      </c>
      <c r="J3" t="s">
        <v>33</v>
      </c>
      <c r="K3">
        <v>1</v>
      </c>
      <c r="L3">
        <v>50</v>
      </c>
    </row>
    <row r="4" spans="1:22" x14ac:dyDescent="0.25">
      <c r="A4">
        <v>93</v>
      </c>
      <c r="B4" t="s">
        <v>16</v>
      </c>
      <c r="C4" t="s">
        <v>256</v>
      </c>
      <c r="D4" t="s">
        <v>257</v>
      </c>
      <c r="E4">
        <v>42534</v>
      </c>
      <c r="F4">
        <v>2016</v>
      </c>
      <c r="G4">
        <v>3</v>
      </c>
      <c r="H4" t="s">
        <v>258</v>
      </c>
      <c r="I4">
        <v>98800</v>
      </c>
      <c r="J4" t="s">
        <v>259</v>
      </c>
      <c r="K4">
        <v>1</v>
      </c>
      <c r="L4">
        <v>50</v>
      </c>
      <c r="N4" s="31" t="s">
        <v>486</v>
      </c>
      <c r="O4" t="s">
        <v>487</v>
      </c>
      <c r="P4" t="s">
        <v>488</v>
      </c>
      <c r="Q4" t="s">
        <v>489</v>
      </c>
      <c r="R4" t="s">
        <v>490</v>
      </c>
      <c r="S4" t="s">
        <v>491</v>
      </c>
      <c r="T4" t="s">
        <v>492</v>
      </c>
      <c r="U4" t="s">
        <v>493</v>
      </c>
    </row>
    <row r="5" spans="1:22" x14ac:dyDescent="0.25">
      <c r="A5">
        <v>190</v>
      </c>
      <c r="B5" t="s">
        <v>16</v>
      </c>
      <c r="C5" t="s">
        <v>465</v>
      </c>
      <c r="D5" t="s">
        <v>466</v>
      </c>
      <c r="E5">
        <v>42045</v>
      </c>
      <c r="F5">
        <v>2015</v>
      </c>
      <c r="G5">
        <v>4</v>
      </c>
      <c r="H5" t="s">
        <v>467</v>
      </c>
      <c r="I5">
        <v>44470</v>
      </c>
      <c r="J5" t="s">
        <v>468</v>
      </c>
      <c r="K5">
        <v>4</v>
      </c>
      <c r="L5">
        <v>200</v>
      </c>
      <c r="N5" s="58">
        <f>COUNTIF($G$2:$G$186,"&lt;19")</f>
        <v>30</v>
      </c>
      <c r="O5" s="58">
        <f>COUNTIF($G$2:$G$186,"&lt;30")-N5</f>
        <v>8</v>
      </c>
      <c r="P5" s="58">
        <f>COUNTIF($G$2:$G$186,"&lt;40")-N5-O5</f>
        <v>18</v>
      </c>
      <c r="Q5" s="58">
        <f>COUNTIF($G$2:$G$186,"&lt;50")-N5-O5-P5</f>
        <v>24</v>
      </c>
      <c r="R5" s="58">
        <f>COUNTIF($G$2:$G$186,"&lt;60")-N5-O5-P5-Q5</f>
        <v>35</v>
      </c>
      <c r="S5" s="58">
        <f>COUNTIF($G$2:$G$186,"&lt;70")-N5-O5-P5-Q5-R5</f>
        <v>50</v>
      </c>
      <c r="T5" s="58">
        <f>COUNTIF($G$2:$G$186,"&lt;80")-N5-O5-P5-Q5-R5-S5</f>
        <v>18</v>
      </c>
      <c r="U5" s="58">
        <f>COUNTIF($G$2:$G$186,"&lt;90")-N5-O5-P5-Q5-R5-S5-T5</f>
        <v>2</v>
      </c>
      <c r="V5" s="58">
        <f>SUM(N5:U5)</f>
        <v>185</v>
      </c>
    </row>
    <row r="6" spans="1:22" x14ac:dyDescent="0.25">
      <c r="A6">
        <v>191</v>
      </c>
      <c r="B6" t="s">
        <v>11</v>
      </c>
      <c r="C6" t="s">
        <v>469</v>
      </c>
      <c r="D6" t="s">
        <v>470</v>
      </c>
      <c r="E6">
        <v>42176</v>
      </c>
      <c r="F6">
        <v>2015</v>
      </c>
      <c r="G6">
        <v>4</v>
      </c>
      <c r="H6" t="s">
        <v>471</v>
      </c>
      <c r="I6">
        <v>91580</v>
      </c>
      <c r="J6" t="s">
        <v>472</v>
      </c>
      <c r="K6">
        <v>4</v>
      </c>
      <c r="L6">
        <v>200</v>
      </c>
    </row>
    <row r="7" spans="1:22" x14ac:dyDescent="0.25">
      <c r="A7">
        <v>119</v>
      </c>
      <c r="B7" t="s">
        <v>16</v>
      </c>
      <c r="C7" t="s">
        <v>164</v>
      </c>
      <c r="D7" t="s">
        <v>305</v>
      </c>
      <c r="E7">
        <v>41361</v>
      </c>
      <c r="F7">
        <v>2013</v>
      </c>
      <c r="G7">
        <v>6</v>
      </c>
      <c r="H7" t="s">
        <v>126</v>
      </c>
      <c r="I7">
        <v>31670</v>
      </c>
      <c r="J7" t="s">
        <v>23</v>
      </c>
      <c r="K7">
        <v>2</v>
      </c>
      <c r="L7">
        <v>100</v>
      </c>
    </row>
    <row r="8" spans="1:22" x14ac:dyDescent="0.25">
      <c r="A8">
        <v>182</v>
      </c>
      <c r="B8" t="s">
        <v>11</v>
      </c>
      <c r="C8" t="s">
        <v>447</v>
      </c>
      <c r="D8" t="s">
        <v>449</v>
      </c>
      <c r="E8">
        <v>41585</v>
      </c>
      <c r="F8">
        <v>2013</v>
      </c>
      <c r="G8">
        <v>6</v>
      </c>
      <c r="H8" t="s">
        <v>126</v>
      </c>
      <c r="I8">
        <v>31320</v>
      </c>
      <c r="J8" t="s">
        <v>33</v>
      </c>
      <c r="K8">
        <v>1</v>
      </c>
      <c r="L8">
        <v>50</v>
      </c>
    </row>
    <row r="9" spans="1:22" x14ac:dyDescent="0.25">
      <c r="A9">
        <v>103</v>
      </c>
      <c r="B9" t="s">
        <v>16</v>
      </c>
      <c r="C9" t="s">
        <v>272</v>
      </c>
      <c r="D9" t="s">
        <v>275</v>
      </c>
      <c r="E9">
        <v>40935</v>
      </c>
      <c r="F9">
        <v>2012</v>
      </c>
      <c r="G9">
        <v>7</v>
      </c>
      <c r="H9" t="s">
        <v>274</v>
      </c>
      <c r="I9">
        <v>31450</v>
      </c>
      <c r="J9" t="s">
        <v>271</v>
      </c>
      <c r="K9">
        <v>1</v>
      </c>
      <c r="L9">
        <v>50</v>
      </c>
    </row>
    <row r="10" spans="1:22" x14ac:dyDescent="0.25">
      <c r="A10">
        <v>110</v>
      </c>
      <c r="B10" t="s">
        <v>11</v>
      </c>
      <c r="C10" t="s">
        <v>284</v>
      </c>
      <c r="D10" t="s">
        <v>290</v>
      </c>
      <c r="E10">
        <v>41018</v>
      </c>
      <c r="F10">
        <v>2012</v>
      </c>
      <c r="G10">
        <v>7</v>
      </c>
      <c r="H10" t="s">
        <v>291</v>
      </c>
      <c r="I10">
        <v>37550</v>
      </c>
      <c r="J10" t="s">
        <v>285</v>
      </c>
      <c r="K10">
        <v>1</v>
      </c>
      <c r="L10">
        <v>50</v>
      </c>
    </row>
    <row r="11" spans="1:22" x14ac:dyDescent="0.25">
      <c r="A11">
        <v>149</v>
      </c>
      <c r="B11" t="s">
        <v>16</v>
      </c>
      <c r="C11" t="s">
        <v>368</v>
      </c>
      <c r="D11" t="s">
        <v>369</v>
      </c>
      <c r="E11">
        <v>41107</v>
      </c>
      <c r="F11">
        <v>2012</v>
      </c>
      <c r="G11">
        <v>7</v>
      </c>
      <c r="H11" t="s">
        <v>370</v>
      </c>
      <c r="I11">
        <v>31560</v>
      </c>
      <c r="J11" t="s">
        <v>371</v>
      </c>
      <c r="K11">
        <v>1</v>
      </c>
      <c r="L11">
        <v>50</v>
      </c>
    </row>
    <row r="12" spans="1:22" x14ac:dyDescent="0.25">
      <c r="A12">
        <v>73</v>
      </c>
      <c r="B12" t="s">
        <v>11</v>
      </c>
      <c r="C12" t="s">
        <v>219</v>
      </c>
      <c r="D12" t="s">
        <v>220</v>
      </c>
      <c r="E12">
        <v>40729</v>
      </c>
      <c r="F12">
        <v>2011</v>
      </c>
      <c r="G12">
        <v>8</v>
      </c>
      <c r="H12" t="s">
        <v>54</v>
      </c>
      <c r="I12">
        <v>31570</v>
      </c>
      <c r="J12" t="s">
        <v>145</v>
      </c>
      <c r="K12">
        <v>10</v>
      </c>
      <c r="L12">
        <v>500</v>
      </c>
    </row>
    <row r="13" spans="1:22" x14ac:dyDescent="0.25">
      <c r="A13">
        <v>150</v>
      </c>
      <c r="B13" t="s">
        <v>16</v>
      </c>
      <c r="C13" t="s">
        <v>372</v>
      </c>
      <c r="D13" t="s">
        <v>373</v>
      </c>
      <c r="E13">
        <v>40809</v>
      </c>
      <c r="F13">
        <v>2011</v>
      </c>
      <c r="G13">
        <v>8</v>
      </c>
      <c r="H13" t="s">
        <v>370</v>
      </c>
      <c r="I13">
        <v>31560</v>
      </c>
      <c r="J13" t="s">
        <v>371</v>
      </c>
      <c r="K13">
        <v>1</v>
      </c>
      <c r="L13">
        <v>50</v>
      </c>
    </row>
    <row r="14" spans="1:22" x14ac:dyDescent="0.25">
      <c r="A14">
        <v>86</v>
      </c>
      <c r="B14" t="s">
        <v>16</v>
      </c>
      <c r="C14" t="s">
        <v>239</v>
      </c>
      <c r="D14" t="s">
        <v>90</v>
      </c>
      <c r="E14">
        <v>39918</v>
      </c>
      <c r="F14">
        <v>2009</v>
      </c>
      <c r="G14">
        <v>10</v>
      </c>
      <c r="H14" t="s">
        <v>126</v>
      </c>
      <c r="I14">
        <v>31320</v>
      </c>
      <c r="J14" t="s">
        <v>146</v>
      </c>
      <c r="K14">
        <v>1</v>
      </c>
      <c r="L14">
        <v>50</v>
      </c>
    </row>
    <row r="15" spans="1:22" x14ac:dyDescent="0.25">
      <c r="A15">
        <v>102</v>
      </c>
      <c r="B15" t="s">
        <v>16</v>
      </c>
      <c r="C15" t="s">
        <v>272</v>
      </c>
      <c r="D15" t="s">
        <v>273</v>
      </c>
      <c r="E15">
        <v>39977</v>
      </c>
      <c r="F15">
        <v>2009</v>
      </c>
      <c r="G15">
        <v>10</v>
      </c>
      <c r="H15" t="s">
        <v>274</v>
      </c>
      <c r="I15">
        <v>31450</v>
      </c>
      <c r="J15" t="s">
        <v>271</v>
      </c>
      <c r="K15">
        <v>1</v>
      </c>
      <c r="L15">
        <v>50</v>
      </c>
    </row>
    <row r="16" spans="1:22" x14ac:dyDescent="0.25">
      <c r="A16">
        <v>118</v>
      </c>
      <c r="B16" t="s">
        <v>16</v>
      </c>
      <c r="C16" t="s">
        <v>164</v>
      </c>
      <c r="D16" t="s">
        <v>304</v>
      </c>
      <c r="E16">
        <v>40059</v>
      </c>
      <c r="F16">
        <v>2009</v>
      </c>
      <c r="G16">
        <v>10</v>
      </c>
      <c r="H16" t="s">
        <v>126</v>
      </c>
      <c r="I16">
        <v>31670</v>
      </c>
      <c r="J16" t="s">
        <v>23</v>
      </c>
      <c r="K16">
        <v>2</v>
      </c>
      <c r="L16">
        <v>100</v>
      </c>
    </row>
    <row r="17" spans="1:12" x14ac:dyDescent="0.25">
      <c r="A17">
        <v>120</v>
      </c>
      <c r="B17" t="s">
        <v>16</v>
      </c>
      <c r="C17" t="s">
        <v>164</v>
      </c>
      <c r="D17" t="s">
        <v>306</v>
      </c>
      <c r="E17">
        <v>40059</v>
      </c>
      <c r="F17">
        <v>2009</v>
      </c>
      <c r="G17">
        <v>10</v>
      </c>
      <c r="H17" t="s">
        <v>126</v>
      </c>
      <c r="I17">
        <v>31670</v>
      </c>
      <c r="J17" t="s">
        <v>23</v>
      </c>
      <c r="K17">
        <v>2</v>
      </c>
      <c r="L17">
        <v>100</v>
      </c>
    </row>
    <row r="18" spans="1:12" x14ac:dyDescent="0.25">
      <c r="A18">
        <v>176</v>
      </c>
      <c r="B18" t="s">
        <v>11</v>
      </c>
      <c r="C18" t="s">
        <v>436</v>
      </c>
      <c r="D18" t="s">
        <v>439</v>
      </c>
      <c r="E18">
        <v>39949</v>
      </c>
      <c r="F18">
        <v>2009</v>
      </c>
      <c r="G18">
        <v>10</v>
      </c>
      <c r="H18" t="s">
        <v>438</v>
      </c>
      <c r="I18">
        <v>31670</v>
      </c>
      <c r="J18" t="s">
        <v>435</v>
      </c>
      <c r="K18">
        <v>1</v>
      </c>
      <c r="L18">
        <v>50</v>
      </c>
    </row>
    <row r="19" spans="1:12" x14ac:dyDescent="0.25">
      <c r="A19">
        <v>151</v>
      </c>
      <c r="B19" t="s">
        <v>11</v>
      </c>
      <c r="C19" t="s">
        <v>372</v>
      </c>
      <c r="D19" t="s">
        <v>374</v>
      </c>
      <c r="E19">
        <v>39607</v>
      </c>
      <c r="F19">
        <v>2008</v>
      </c>
      <c r="G19">
        <v>11</v>
      </c>
      <c r="H19" t="s">
        <v>370</v>
      </c>
      <c r="I19">
        <v>31560</v>
      </c>
      <c r="J19" t="s">
        <v>371</v>
      </c>
      <c r="K19">
        <v>1</v>
      </c>
      <c r="L19">
        <v>50</v>
      </c>
    </row>
    <row r="20" spans="1:12" x14ac:dyDescent="0.25">
      <c r="A20">
        <v>85</v>
      </c>
      <c r="B20" t="s">
        <v>11</v>
      </c>
      <c r="C20" t="s">
        <v>239</v>
      </c>
      <c r="D20" t="s">
        <v>244</v>
      </c>
      <c r="E20">
        <v>39307</v>
      </c>
      <c r="F20">
        <v>2007</v>
      </c>
      <c r="G20">
        <v>12</v>
      </c>
      <c r="H20" t="s">
        <v>126</v>
      </c>
      <c r="I20">
        <v>31320</v>
      </c>
      <c r="J20" t="s">
        <v>146</v>
      </c>
      <c r="K20">
        <v>1</v>
      </c>
      <c r="L20">
        <v>50</v>
      </c>
    </row>
    <row r="21" spans="1:12" x14ac:dyDescent="0.25">
      <c r="A21">
        <v>99</v>
      </c>
      <c r="B21" t="s">
        <v>11</v>
      </c>
      <c r="C21" t="s">
        <v>127</v>
      </c>
      <c r="D21" t="s">
        <v>268</v>
      </c>
      <c r="E21">
        <v>39312</v>
      </c>
      <c r="F21">
        <v>2007</v>
      </c>
      <c r="G21">
        <v>12</v>
      </c>
      <c r="H21" t="s">
        <v>126</v>
      </c>
      <c r="I21">
        <v>31320</v>
      </c>
      <c r="J21" t="s">
        <v>262</v>
      </c>
      <c r="K21">
        <v>1</v>
      </c>
      <c r="L21">
        <v>50</v>
      </c>
    </row>
    <row r="22" spans="1:12" x14ac:dyDescent="0.25">
      <c r="A22">
        <v>111</v>
      </c>
      <c r="B22" t="s">
        <v>11</v>
      </c>
      <c r="C22" t="s">
        <v>284</v>
      </c>
      <c r="D22" t="s">
        <v>238</v>
      </c>
      <c r="E22">
        <v>39157</v>
      </c>
      <c r="F22">
        <v>2007</v>
      </c>
      <c r="G22">
        <v>12</v>
      </c>
      <c r="H22" t="s">
        <v>287</v>
      </c>
      <c r="I22">
        <v>37550</v>
      </c>
      <c r="J22" t="s">
        <v>285</v>
      </c>
      <c r="K22">
        <v>1</v>
      </c>
      <c r="L22">
        <v>50</v>
      </c>
    </row>
    <row r="23" spans="1:12" x14ac:dyDescent="0.25">
      <c r="A23">
        <v>175</v>
      </c>
      <c r="B23" t="s">
        <v>11</v>
      </c>
      <c r="C23" t="s">
        <v>436</v>
      </c>
      <c r="D23" t="s">
        <v>437</v>
      </c>
      <c r="E23">
        <v>38685</v>
      </c>
      <c r="F23">
        <v>2005</v>
      </c>
      <c r="G23">
        <v>14</v>
      </c>
      <c r="H23" t="s">
        <v>438</v>
      </c>
      <c r="I23">
        <v>31670</v>
      </c>
      <c r="J23" t="s">
        <v>435</v>
      </c>
      <c r="K23">
        <v>1</v>
      </c>
      <c r="L23">
        <v>50</v>
      </c>
    </row>
    <row r="24" spans="1:12" x14ac:dyDescent="0.25">
      <c r="A24">
        <v>84</v>
      </c>
      <c r="B24" t="s">
        <v>11</v>
      </c>
      <c r="C24" t="s">
        <v>239</v>
      </c>
      <c r="D24" t="s">
        <v>243</v>
      </c>
      <c r="E24">
        <v>38050</v>
      </c>
      <c r="F24">
        <v>2004</v>
      </c>
      <c r="G24">
        <v>15</v>
      </c>
      <c r="H24" t="s">
        <v>126</v>
      </c>
      <c r="I24">
        <v>31320</v>
      </c>
      <c r="J24" t="s">
        <v>146</v>
      </c>
      <c r="K24">
        <v>1</v>
      </c>
      <c r="L24">
        <v>50</v>
      </c>
    </row>
    <row r="25" spans="1:12" x14ac:dyDescent="0.25">
      <c r="A25">
        <v>97</v>
      </c>
      <c r="B25" t="s">
        <v>11</v>
      </c>
      <c r="C25" t="s">
        <v>127</v>
      </c>
      <c r="D25" t="s">
        <v>266</v>
      </c>
      <c r="E25">
        <v>38230</v>
      </c>
      <c r="F25">
        <v>2004</v>
      </c>
      <c r="G25">
        <v>15</v>
      </c>
      <c r="H25" t="s">
        <v>126</v>
      </c>
      <c r="I25">
        <v>31320</v>
      </c>
      <c r="J25" t="s">
        <v>262</v>
      </c>
      <c r="K25">
        <v>1</v>
      </c>
      <c r="L25">
        <v>50</v>
      </c>
    </row>
    <row r="26" spans="1:12" x14ac:dyDescent="0.25">
      <c r="A26">
        <v>109</v>
      </c>
      <c r="B26" t="s">
        <v>16</v>
      </c>
      <c r="C26" t="s">
        <v>284</v>
      </c>
      <c r="D26" t="s">
        <v>288</v>
      </c>
      <c r="E26">
        <v>38195</v>
      </c>
      <c r="F26">
        <v>2004</v>
      </c>
      <c r="G26">
        <v>15</v>
      </c>
      <c r="H26" t="s">
        <v>289</v>
      </c>
      <c r="I26">
        <v>37550</v>
      </c>
      <c r="J26" t="s">
        <v>285</v>
      </c>
      <c r="K26">
        <v>1</v>
      </c>
      <c r="L26">
        <v>50</v>
      </c>
    </row>
    <row r="27" spans="1:12" x14ac:dyDescent="0.25">
      <c r="A27">
        <v>74</v>
      </c>
      <c r="B27" t="s">
        <v>11</v>
      </c>
      <c r="C27" t="s">
        <v>221</v>
      </c>
      <c r="D27" t="s">
        <v>222</v>
      </c>
      <c r="E27">
        <v>37983</v>
      </c>
      <c r="F27">
        <v>2003</v>
      </c>
      <c r="G27">
        <v>16</v>
      </c>
      <c r="H27" t="s">
        <v>54</v>
      </c>
      <c r="I27">
        <v>31570</v>
      </c>
      <c r="J27" t="s">
        <v>145</v>
      </c>
      <c r="K27">
        <v>10</v>
      </c>
      <c r="L27">
        <v>500</v>
      </c>
    </row>
    <row r="28" spans="1:12" x14ac:dyDescent="0.25">
      <c r="A28">
        <v>189</v>
      </c>
      <c r="B28" t="s">
        <v>11</v>
      </c>
      <c r="C28" t="s">
        <v>460</v>
      </c>
      <c r="D28" t="s">
        <v>464</v>
      </c>
      <c r="E28">
        <v>37870</v>
      </c>
      <c r="F28">
        <v>2003</v>
      </c>
      <c r="G28">
        <v>16</v>
      </c>
      <c r="H28" t="s">
        <v>370</v>
      </c>
      <c r="I28">
        <v>31400</v>
      </c>
      <c r="J28" t="s">
        <v>370</v>
      </c>
      <c r="K28">
        <v>5</v>
      </c>
      <c r="L28">
        <v>250</v>
      </c>
    </row>
    <row r="29" spans="1:12" x14ac:dyDescent="0.25">
      <c r="A29">
        <v>22</v>
      </c>
      <c r="B29" t="s">
        <v>11</v>
      </c>
      <c r="C29" t="s">
        <v>72</v>
      </c>
      <c r="D29" t="s">
        <v>77</v>
      </c>
      <c r="E29">
        <v>37414</v>
      </c>
      <c r="F29">
        <v>2002</v>
      </c>
      <c r="G29">
        <v>17</v>
      </c>
      <c r="H29" t="s">
        <v>54</v>
      </c>
      <c r="I29">
        <v>31320</v>
      </c>
      <c r="J29" t="s">
        <v>33</v>
      </c>
      <c r="K29">
        <v>10</v>
      </c>
      <c r="L29">
        <v>500</v>
      </c>
    </row>
    <row r="30" spans="1:12" x14ac:dyDescent="0.25">
      <c r="A30">
        <v>98</v>
      </c>
      <c r="B30" t="s">
        <v>11</v>
      </c>
      <c r="C30" t="s">
        <v>127</v>
      </c>
      <c r="D30" t="s">
        <v>207</v>
      </c>
      <c r="E30">
        <v>37251</v>
      </c>
      <c r="F30">
        <v>2001</v>
      </c>
      <c r="G30">
        <v>18</v>
      </c>
      <c r="H30" t="s">
        <v>267</v>
      </c>
      <c r="I30">
        <v>31320</v>
      </c>
      <c r="J30" t="s">
        <v>262</v>
      </c>
      <c r="K30">
        <v>1</v>
      </c>
      <c r="L30">
        <v>50</v>
      </c>
    </row>
    <row r="31" spans="1:12" x14ac:dyDescent="0.25">
      <c r="A31">
        <v>188</v>
      </c>
      <c r="B31" t="s">
        <v>16</v>
      </c>
      <c r="C31" t="s">
        <v>460</v>
      </c>
      <c r="D31" t="s">
        <v>462</v>
      </c>
      <c r="E31">
        <v>36991</v>
      </c>
      <c r="F31">
        <v>2001</v>
      </c>
      <c r="G31">
        <v>18</v>
      </c>
      <c r="H31" t="s">
        <v>463</v>
      </c>
      <c r="I31">
        <v>31400</v>
      </c>
      <c r="J31" t="s">
        <v>370</v>
      </c>
      <c r="K31">
        <v>5</v>
      </c>
      <c r="L31">
        <v>250</v>
      </c>
    </row>
    <row r="32" spans="1:12" x14ac:dyDescent="0.25">
      <c r="A32">
        <v>23</v>
      </c>
      <c r="B32" t="s">
        <v>16</v>
      </c>
      <c r="C32" t="s">
        <v>72</v>
      </c>
      <c r="D32" t="s">
        <v>78</v>
      </c>
      <c r="E32">
        <v>35480</v>
      </c>
      <c r="F32">
        <v>1997</v>
      </c>
      <c r="G32">
        <v>22</v>
      </c>
      <c r="H32" t="s">
        <v>54</v>
      </c>
      <c r="I32">
        <v>31320</v>
      </c>
      <c r="J32" t="s">
        <v>33</v>
      </c>
      <c r="K32">
        <v>10</v>
      </c>
      <c r="L32">
        <v>500</v>
      </c>
    </row>
    <row r="33" spans="1:12" x14ac:dyDescent="0.25">
      <c r="A33">
        <v>105</v>
      </c>
      <c r="B33" t="s">
        <v>11</v>
      </c>
      <c r="C33" t="s">
        <v>278</v>
      </c>
      <c r="D33" t="s">
        <v>279</v>
      </c>
      <c r="E33">
        <v>35589</v>
      </c>
      <c r="F33">
        <v>1997</v>
      </c>
      <c r="G33">
        <v>22</v>
      </c>
      <c r="H33" t="s">
        <v>126</v>
      </c>
      <c r="I33">
        <v>31450</v>
      </c>
      <c r="J33" t="s">
        <v>280</v>
      </c>
      <c r="K33">
        <v>2</v>
      </c>
      <c r="L33">
        <v>100</v>
      </c>
    </row>
    <row r="34" spans="1:12" x14ac:dyDescent="0.25">
      <c r="A34">
        <v>87</v>
      </c>
      <c r="B34" t="s">
        <v>11</v>
      </c>
      <c r="C34" t="s">
        <v>245</v>
      </c>
      <c r="D34" t="s">
        <v>229</v>
      </c>
      <c r="E34">
        <v>34682</v>
      </c>
      <c r="F34">
        <v>1994</v>
      </c>
      <c r="G34">
        <v>25</v>
      </c>
      <c r="H34" t="s">
        <v>146</v>
      </c>
      <c r="I34">
        <v>31320</v>
      </c>
      <c r="J34" t="s">
        <v>146</v>
      </c>
      <c r="K34">
        <v>6</v>
      </c>
      <c r="L34">
        <v>300</v>
      </c>
    </row>
    <row r="35" spans="1:12" x14ac:dyDescent="0.25">
      <c r="A35">
        <v>100</v>
      </c>
      <c r="B35" t="s">
        <v>16</v>
      </c>
      <c r="C35" t="s">
        <v>245</v>
      </c>
      <c r="D35" t="s">
        <v>177</v>
      </c>
      <c r="E35">
        <v>33733</v>
      </c>
      <c r="F35">
        <v>1992</v>
      </c>
      <c r="G35">
        <v>27</v>
      </c>
      <c r="H35" t="s">
        <v>146</v>
      </c>
      <c r="I35">
        <v>75015</v>
      </c>
      <c r="J35" t="s">
        <v>202</v>
      </c>
      <c r="K35">
        <v>4</v>
      </c>
      <c r="L35">
        <v>200</v>
      </c>
    </row>
    <row r="36" spans="1:12" x14ac:dyDescent="0.25">
      <c r="A36">
        <v>112</v>
      </c>
      <c r="B36" t="s">
        <v>16</v>
      </c>
      <c r="C36" t="s">
        <v>292</v>
      </c>
      <c r="D36" t="s">
        <v>222</v>
      </c>
      <c r="E36">
        <v>33791</v>
      </c>
      <c r="F36">
        <v>1992</v>
      </c>
      <c r="G36">
        <v>27</v>
      </c>
      <c r="H36" t="s">
        <v>126</v>
      </c>
      <c r="I36">
        <v>31000</v>
      </c>
      <c r="J36" t="s">
        <v>126</v>
      </c>
      <c r="K36">
        <v>2</v>
      </c>
      <c r="L36">
        <v>100</v>
      </c>
    </row>
    <row r="37" spans="1:12" x14ac:dyDescent="0.25">
      <c r="A37">
        <v>170</v>
      </c>
      <c r="B37" t="s">
        <v>16</v>
      </c>
      <c r="C37" t="s">
        <v>414</v>
      </c>
      <c r="D37" t="s">
        <v>423</v>
      </c>
      <c r="E37">
        <v>33912</v>
      </c>
      <c r="F37">
        <v>1992</v>
      </c>
      <c r="G37">
        <v>27</v>
      </c>
      <c r="H37" t="s">
        <v>126</v>
      </c>
      <c r="I37">
        <v>31000</v>
      </c>
      <c r="J37" t="s">
        <v>126</v>
      </c>
      <c r="K37">
        <v>40</v>
      </c>
      <c r="L37">
        <v>2000</v>
      </c>
    </row>
    <row r="38" spans="1:12" x14ac:dyDescent="0.25">
      <c r="A38">
        <v>38</v>
      </c>
      <c r="B38" t="s">
        <v>16</v>
      </c>
      <c r="C38" t="s">
        <v>123</v>
      </c>
      <c r="D38" t="s">
        <v>124</v>
      </c>
      <c r="E38">
        <v>33424</v>
      </c>
      <c r="F38">
        <v>1991</v>
      </c>
      <c r="G38">
        <v>28</v>
      </c>
      <c r="H38" t="s">
        <v>125</v>
      </c>
      <c r="I38">
        <v>31300</v>
      </c>
      <c r="J38" t="s">
        <v>126</v>
      </c>
      <c r="K38">
        <v>10</v>
      </c>
      <c r="L38">
        <v>500</v>
      </c>
    </row>
    <row r="39" spans="1:12" x14ac:dyDescent="0.25">
      <c r="A39">
        <v>172</v>
      </c>
      <c r="B39" t="s">
        <v>16</v>
      </c>
      <c r="C39" t="s">
        <v>426</v>
      </c>
      <c r="D39" t="s">
        <v>427</v>
      </c>
      <c r="E39">
        <v>33282</v>
      </c>
      <c r="F39">
        <v>1991</v>
      </c>
      <c r="G39">
        <v>28</v>
      </c>
      <c r="H39" t="s">
        <v>428</v>
      </c>
      <c r="I39">
        <v>31670</v>
      </c>
      <c r="J39" t="s">
        <v>23</v>
      </c>
      <c r="K39">
        <v>1</v>
      </c>
      <c r="L39">
        <v>50</v>
      </c>
    </row>
    <row r="40" spans="1:12" x14ac:dyDescent="0.25">
      <c r="A40">
        <v>166</v>
      </c>
      <c r="B40" t="s">
        <v>11</v>
      </c>
      <c r="C40" t="s">
        <v>411</v>
      </c>
      <c r="D40" t="s">
        <v>412</v>
      </c>
      <c r="E40">
        <v>32433</v>
      </c>
      <c r="F40">
        <v>1988</v>
      </c>
      <c r="G40">
        <v>31</v>
      </c>
      <c r="H40" t="s">
        <v>413</v>
      </c>
      <c r="I40">
        <v>31400</v>
      </c>
      <c r="J40" t="s">
        <v>370</v>
      </c>
      <c r="K40">
        <v>1</v>
      </c>
      <c r="L40">
        <v>50</v>
      </c>
    </row>
    <row r="41" spans="1:12" x14ac:dyDescent="0.25">
      <c r="A41">
        <v>184</v>
      </c>
      <c r="B41" t="s">
        <v>11</v>
      </c>
      <c r="C41" t="s">
        <v>452</v>
      </c>
      <c r="D41" t="s">
        <v>453</v>
      </c>
      <c r="E41">
        <v>31952</v>
      </c>
      <c r="F41">
        <v>1987</v>
      </c>
      <c r="G41">
        <v>32</v>
      </c>
      <c r="H41" t="s">
        <v>454</v>
      </c>
      <c r="I41">
        <v>31320</v>
      </c>
      <c r="J41" t="s">
        <v>33</v>
      </c>
      <c r="K41">
        <v>1</v>
      </c>
      <c r="L41">
        <v>50</v>
      </c>
    </row>
    <row r="42" spans="1:12" x14ac:dyDescent="0.25">
      <c r="A42">
        <v>127</v>
      </c>
      <c r="B42" t="s">
        <v>11</v>
      </c>
      <c r="C42" t="s">
        <v>321</v>
      </c>
      <c r="D42" t="s">
        <v>229</v>
      </c>
      <c r="E42">
        <v>31567</v>
      </c>
      <c r="F42">
        <v>1986</v>
      </c>
      <c r="G42">
        <v>33</v>
      </c>
      <c r="H42" t="s">
        <v>322</v>
      </c>
      <c r="I42">
        <v>31100</v>
      </c>
      <c r="J42" t="s">
        <v>126</v>
      </c>
      <c r="K42">
        <v>10</v>
      </c>
      <c r="L42">
        <v>500</v>
      </c>
    </row>
    <row r="43" spans="1:12" x14ac:dyDescent="0.25">
      <c r="A43">
        <v>143</v>
      </c>
      <c r="B43" t="s">
        <v>11</v>
      </c>
      <c r="C43" t="s">
        <v>355</v>
      </c>
      <c r="D43" t="s">
        <v>356</v>
      </c>
      <c r="E43">
        <v>31707</v>
      </c>
      <c r="F43">
        <v>1986</v>
      </c>
      <c r="G43">
        <v>33</v>
      </c>
      <c r="H43" t="s">
        <v>126</v>
      </c>
      <c r="I43">
        <v>31120</v>
      </c>
      <c r="J43" t="s">
        <v>126</v>
      </c>
      <c r="K43">
        <v>2</v>
      </c>
      <c r="L43">
        <v>100</v>
      </c>
    </row>
    <row r="44" spans="1:12" x14ac:dyDescent="0.25">
      <c r="A44">
        <v>160</v>
      </c>
      <c r="B44" t="s">
        <v>16</v>
      </c>
      <c r="C44" t="s">
        <v>167</v>
      </c>
      <c r="D44" t="s">
        <v>398</v>
      </c>
      <c r="E44">
        <v>31498</v>
      </c>
      <c r="F44">
        <v>1986</v>
      </c>
      <c r="G44">
        <v>33</v>
      </c>
      <c r="H44" t="s">
        <v>126</v>
      </c>
      <c r="I44">
        <v>31870</v>
      </c>
      <c r="J44" t="s">
        <v>399</v>
      </c>
      <c r="K44">
        <v>10</v>
      </c>
      <c r="L44">
        <v>500</v>
      </c>
    </row>
    <row r="45" spans="1:12" x14ac:dyDescent="0.25">
      <c r="A45">
        <v>173</v>
      </c>
      <c r="B45" t="s">
        <v>11</v>
      </c>
      <c r="C45" t="s">
        <v>429</v>
      </c>
      <c r="D45" t="s">
        <v>430</v>
      </c>
      <c r="E45">
        <v>31623</v>
      </c>
      <c r="F45">
        <v>1986</v>
      </c>
      <c r="G45">
        <v>33</v>
      </c>
      <c r="H45" t="s">
        <v>431</v>
      </c>
      <c r="I45">
        <v>11410</v>
      </c>
      <c r="J45" t="s">
        <v>432</v>
      </c>
      <c r="K45">
        <v>1</v>
      </c>
      <c r="L45">
        <v>50</v>
      </c>
    </row>
    <row r="46" spans="1:12" x14ac:dyDescent="0.25">
      <c r="A46">
        <v>185</v>
      </c>
      <c r="B46" t="s">
        <v>11</v>
      </c>
      <c r="C46" t="s">
        <v>455</v>
      </c>
      <c r="D46" t="s">
        <v>456</v>
      </c>
      <c r="E46">
        <v>31527</v>
      </c>
      <c r="F46">
        <v>1986</v>
      </c>
      <c r="G46">
        <v>33</v>
      </c>
      <c r="H46" t="s">
        <v>457</v>
      </c>
      <c r="I46">
        <v>31200</v>
      </c>
      <c r="J46" t="s">
        <v>126</v>
      </c>
      <c r="K46">
        <v>10</v>
      </c>
      <c r="L46">
        <v>500</v>
      </c>
    </row>
    <row r="47" spans="1:12" x14ac:dyDescent="0.25">
      <c r="A47">
        <v>36</v>
      </c>
      <c r="B47" t="s">
        <v>11</v>
      </c>
      <c r="C47" t="s">
        <v>117</v>
      </c>
      <c r="D47" t="s">
        <v>118</v>
      </c>
      <c r="E47">
        <v>31232</v>
      </c>
      <c r="F47">
        <v>1985</v>
      </c>
      <c r="G47">
        <v>34</v>
      </c>
      <c r="H47" t="s">
        <v>119</v>
      </c>
      <c r="I47">
        <v>31320</v>
      </c>
      <c r="J47" t="s">
        <v>33</v>
      </c>
      <c r="K47">
        <v>2</v>
      </c>
      <c r="L47">
        <v>100</v>
      </c>
    </row>
    <row r="48" spans="1:12" x14ac:dyDescent="0.25">
      <c r="A48">
        <v>64</v>
      </c>
      <c r="B48" t="s">
        <v>16</v>
      </c>
      <c r="C48" t="s">
        <v>195</v>
      </c>
      <c r="D48" t="s">
        <v>196</v>
      </c>
      <c r="E48">
        <v>31220</v>
      </c>
      <c r="F48">
        <v>1985</v>
      </c>
      <c r="G48">
        <v>34</v>
      </c>
      <c r="H48" t="s">
        <v>54</v>
      </c>
      <c r="I48">
        <v>31000</v>
      </c>
      <c r="J48" t="s">
        <v>126</v>
      </c>
      <c r="K48">
        <v>2</v>
      </c>
      <c r="L48">
        <v>100</v>
      </c>
    </row>
    <row r="49" spans="1:12" x14ac:dyDescent="0.25">
      <c r="A49">
        <v>94</v>
      </c>
      <c r="B49" t="s">
        <v>16</v>
      </c>
      <c r="C49" t="s">
        <v>24</v>
      </c>
      <c r="D49" t="s">
        <v>96</v>
      </c>
      <c r="E49">
        <v>31129</v>
      </c>
      <c r="F49">
        <v>1985</v>
      </c>
      <c r="G49">
        <v>34</v>
      </c>
      <c r="H49" t="s">
        <v>260</v>
      </c>
      <c r="I49">
        <v>98800</v>
      </c>
      <c r="J49" t="s">
        <v>259</v>
      </c>
      <c r="K49">
        <v>1</v>
      </c>
      <c r="L49">
        <v>50</v>
      </c>
    </row>
    <row r="50" spans="1:12" x14ac:dyDescent="0.25">
      <c r="A50">
        <v>183</v>
      </c>
      <c r="B50" t="s">
        <v>11</v>
      </c>
      <c r="C50" t="s">
        <v>450</v>
      </c>
      <c r="D50" t="s">
        <v>390</v>
      </c>
      <c r="E50">
        <v>31029</v>
      </c>
      <c r="F50">
        <v>1984</v>
      </c>
      <c r="G50">
        <v>35</v>
      </c>
      <c r="H50" t="s">
        <v>370</v>
      </c>
      <c r="I50">
        <v>31450</v>
      </c>
      <c r="J50" t="s">
        <v>451</v>
      </c>
      <c r="K50">
        <v>1</v>
      </c>
      <c r="L50">
        <v>50</v>
      </c>
    </row>
    <row r="51" spans="1:12" x14ac:dyDescent="0.25">
      <c r="A51">
        <v>129</v>
      </c>
      <c r="B51" t="s">
        <v>11</v>
      </c>
      <c r="C51" t="s">
        <v>167</v>
      </c>
      <c r="D51" t="s">
        <v>324</v>
      </c>
      <c r="E51">
        <v>30626</v>
      </c>
      <c r="F51">
        <v>1983</v>
      </c>
      <c r="G51">
        <v>36</v>
      </c>
      <c r="H51" t="s">
        <v>126</v>
      </c>
      <c r="I51">
        <v>31170</v>
      </c>
      <c r="J51" t="s">
        <v>325</v>
      </c>
      <c r="K51">
        <v>10</v>
      </c>
      <c r="L51">
        <v>500</v>
      </c>
    </row>
    <row r="52" spans="1:12" x14ac:dyDescent="0.25">
      <c r="A52">
        <v>28</v>
      </c>
      <c r="B52" t="s">
        <v>16</v>
      </c>
      <c r="C52" t="s">
        <v>12</v>
      </c>
      <c r="D52" t="s">
        <v>90</v>
      </c>
      <c r="E52">
        <v>30285</v>
      </c>
      <c r="F52">
        <v>1982</v>
      </c>
      <c r="G52">
        <v>37</v>
      </c>
      <c r="H52" t="s">
        <v>91</v>
      </c>
      <c r="I52">
        <v>31670</v>
      </c>
      <c r="J52" t="s">
        <v>23</v>
      </c>
      <c r="K52">
        <v>10</v>
      </c>
      <c r="L52">
        <v>500</v>
      </c>
    </row>
    <row r="53" spans="1:12" x14ac:dyDescent="0.25">
      <c r="A53">
        <v>57</v>
      </c>
      <c r="B53" t="s">
        <v>16</v>
      </c>
      <c r="C53" t="s">
        <v>176</v>
      </c>
      <c r="D53" t="s">
        <v>177</v>
      </c>
      <c r="E53">
        <v>30144</v>
      </c>
      <c r="F53">
        <v>1982</v>
      </c>
      <c r="G53">
        <v>37</v>
      </c>
      <c r="H53" t="s">
        <v>178</v>
      </c>
      <c r="I53">
        <v>31750</v>
      </c>
      <c r="J53" t="s">
        <v>81</v>
      </c>
      <c r="K53">
        <v>2</v>
      </c>
      <c r="L53">
        <v>100</v>
      </c>
    </row>
    <row r="54" spans="1:12" x14ac:dyDescent="0.25">
      <c r="A54">
        <v>157</v>
      </c>
      <c r="B54" t="s">
        <v>11</v>
      </c>
      <c r="C54" t="s">
        <v>389</v>
      </c>
      <c r="D54" t="s">
        <v>390</v>
      </c>
      <c r="E54">
        <v>30222</v>
      </c>
      <c r="F54">
        <v>1982</v>
      </c>
      <c r="G54">
        <v>37</v>
      </c>
      <c r="H54" t="s">
        <v>391</v>
      </c>
      <c r="I54">
        <v>35000</v>
      </c>
      <c r="J54" t="s">
        <v>392</v>
      </c>
      <c r="K54">
        <v>4</v>
      </c>
      <c r="L54">
        <v>200</v>
      </c>
    </row>
    <row r="55" spans="1:12" x14ac:dyDescent="0.25">
      <c r="A55">
        <v>117</v>
      </c>
      <c r="B55" t="s">
        <v>11</v>
      </c>
      <c r="C55" t="s">
        <v>164</v>
      </c>
      <c r="D55" t="s">
        <v>240</v>
      </c>
      <c r="E55">
        <v>29691</v>
      </c>
      <c r="F55">
        <v>1981</v>
      </c>
      <c r="G55">
        <v>38</v>
      </c>
      <c r="H55" t="s">
        <v>166</v>
      </c>
      <c r="I55">
        <v>13420</v>
      </c>
      <c r="J55" t="s">
        <v>303</v>
      </c>
      <c r="K55">
        <v>1</v>
      </c>
      <c r="L55">
        <v>50</v>
      </c>
    </row>
    <row r="56" spans="1:12" x14ac:dyDescent="0.25">
      <c r="A56">
        <v>29</v>
      </c>
      <c r="B56" t="s">
        <v>11</v>
      </c>
      <c r="C56" t="s">
        <v>12</v>
      </c>
      <c r="D56" t="s">
        <v>92</v>
      </c>
      <c r="E56">
        <v>29282</v>
      </c>
      <c r="F56">
        <v>1980</v>
      </c>
      <c r="G56">
        <v>39</v>
      </c>
      <c r="H56" t="s">
        <v>93</v>
      </c>
      <c r="I56">
        <v>33000</v>
      </c>
      <c r="J56" t="s">
        <v>94</v>
      </c>
      <c r="K56">
        <v>10</v>
      </c>
      <c r="L56">
        <v>500</v>
      </c>
    </row>
    <row r="57" spans="1:12" x14ac:dyDescent="0.25">
      <c r="A57">
        <v>144</v>
      </c>
      <c r="B57" t="s">
        <v>11</v>
      </c>
      <c r="C57" t="s">
        <v>357</v>
      </c>
      <c r="D57" t="s">
        <v>358</v>
      </c>
      <c r="E57">
        <v>29495</v>
      </c>
      <c r="F57">
        <v>1980</v>
      </c>
      <c r="G57">
        <v>39</v>
      </c>
      <c r="H57" t="s">
        <v>359</v>
      </c>
      <c r="I57">
        <v>31000</v>
      </c>
      <c r="J57" t="s">
        <v>126</v>
      </c>
      <c r="K57">
        <v>10</v>
      </c>
      <c r="L57">
        <v>500</v>
      </c>
    </row>
    <row r="58" spans="1:12" x14ac:dyDescent="0.25">
      <c r="A58">
        <v>101</v>
      </c>
      <c r="B58" t="s">
        <v>11</v>
      </c>
      <c r="C58" t="s">
        <v>127</v>
      </c>
      <c r="D58" t="s">
        <v>269</v>
      </c>
      <c r="E58">
        <v>28662</v>
      </c>
      <c r="F58">
        <v>1978</v>
      </c>
      <c r="G58">
        <v>41</v>
      </c>
      <c r="H58" t="s">
        <v>270</v>
      </c>
      <c r="I58">
        <v>31450</v>
      </c>
      <c r="J58" t="s">
        <v>271</v>
      </c>
      <c r="K58">
        <v>1</v>
      </c>
      <c r="L58">
        <v>50</v>
      </c>
    </row>
    <row r="59" spans="1:12" x14ac:dyDescent="0.25">
      <c r="A59">
        <v>104</v>
      </c>
      <c r="B59" t="s">
        <v>16</v>
      </c>
      <c r="C59" t="s">
        <v>272</v>
      </c>
      <c r="D59" t="s">
        <v>276</v>
      </c>
      <c r="E59">
        <v>28654</v>
      </c>
      <c r="F59">
        <v>1978</v>
      </c>
      <c r="G59">
        <v>41</v>
      </c>
      <c r="H59" t="s">
        <v>277</v>
      </c>
      <c r="I59">
        <v>31450</v>
      </c>
      <c r="J59" t="s">
        <v>271</v>
      </c>
      <c r="K59">
        <v>1</v>
      </c>
      <c r="L59">
        <v>50</v>
      </c>
    </row>
    <row r="60" spans="1:12" x14ac:dyDescent="0.25">
      <c r="A60">
        <v>108</v>
      </c>
      <c r="B60" t="s">
        <v>11</v>
      </c>
      <c r="C60" t="s">
        <v>127</v>
      </c>
      <c r="D60" t="s">
        <v>286</v>
      </c>
      <c r="E60">
        <v>28211</v>
      </c>
      <c r="F60">
        <v>1977</v>
      </c>
      <c r="G60">
        <v>42</v>
      </c>
      <c r="H60" t="s">
        <v>287</v>
      </c>
      <c r="I60">
        <v>37550</v>
      </c>
      <c r="J60" t="s">
        <v>285</v>
      </c>
      <c r="K60">
        <v>1</v>
      </c>
      <c r="L60">
        <v>50</v>
      </c>
    </row>
    <row r="61" spans="1:12" x14ac:dyDescent="0.25">
      <c r="A61">
        <v>121</v>
      </c>
      <c r="B61" t="s">
        <v>11</v>
      </c>
      <c r="C61" t="s">
        <v>307</v>
      </c>
      <c r="D61" t="s">
        <v>240</v>
      </c>
      <c r="E61">
        <v>28376</v>
      </c>
      <c r="F61">
        <v>1977</v>
      </c>
      <c r="G61">
        <v>42</v>
      </c>
      <c r="I61">
        <v>31750</v>
      </c>
      <c r="J61" t="s">
        <v>81</v>
      </c>
      <c r="K61">
        <v>2</v>
      </c>
      <c r="L61">
        <v>100</v>
      </c>
    </row>
    <row r="62" spans="1:12" x14ac:dyDescent="0.25">
      <c r="A62">
        <v>81</v>
      </c>
      <c r="B62" t="s">
        <v>11</v>
      </c>
      <c r="C62" t="s">
        <v>237</v>
      </c>
      <c r="D62" t="s">
        <v>238</v>
      </c>
      <c r="E62">
        <v>27908</v>
      </c>
      <c r="F62">
        <v>1976</v>
      </c>
      <c r="G62">
        <v>43</v>
      </c>
      <c r="H62" t="s">
        <v>126</v>
      </c>
      <c r="I62">
        <v>31200</v>
      </c>
      <c r="J62" t="s">
        <v>126</v>
      </c>
      <c r="K62">
        <v>10</v>
      </c>
      <c r="L62">
        <v>500</v>
      </c>
    </row>
    <row r="63" spans="1:12" x14ac:dyDescent="0.25">
      <c r="A63">
        <v>106</v>
      </c>
      <c r="B63" t="s">
        <v>16</v>
      </c>
      <c r="C63" t="s">
        <v>281</v>
      </c>
      <c r="D63" t="s">
        <v>282</v>
      </c>
      <c r="E63">
        <v>28030</v>
      </c>
      <c r="F63">
        <v>1976</v>
      </c>
      <c r="G63">
        <v>43</v>
      </c>
      <c r="H63" t="s">
        <v>283</v>
      </c>
      <c r="I63">
        <v>75010</v>
      </c>
      <c r="J63" t="s">
        <v>202</v>
      </c>
      <c r="K63">
        <v>2</v>
      </c>
      <c r="L63">
        <v>100</v>
      </c>
    </row>
    <row r="64" spans="1:12" x14ac:dyDescent="0.25">
      <c r="A64">
        <v>152</v>
      </c>
      <c r="B64" t="s">
        <v>16</v>
      </c>
      <c r="C64" t="s">
        <v>375</v>
      </c>
      <c r="D64" t="s">
        <v>376</v>
      </c>
      <c r="E64">
        <v>27824</v>
      </c>
      <c r="F64">
        <v>1976</v>
      </c>
      <c r="G64">
        <v>43</v>
      </c>
      <c r="H64" t="s">
        <v>73</v>
      </c>
      <c r="I64">
        <v>31450</v>
      </c>
      <c r="J64" t="s">
        <v>170</v>
      </c>
      <c r="K64">
        <v>2</v>
      </c>
      <c r="L64">
        <v>100</v>
      </c>
    </row>
    <row r="65" spans="1:12" x14ac:dyDescent="0.25">
      <c r="A65">
        <v>52</v>
      </c>
      <c r="B65" t="s">
        <v>11</v>
      </c>
      <c r="C65" t="s">
        <v>164</v>
      </c>
      <c r="D65" t="s">
        <v>165</v>
      </c>
      <c r="E65">
        <v>27440</v>
      </c>
      <c r="F65">
        <v>1975</v>
      </c>
      <c r="G65">
        <v>44</v>
      </c>
      <c r="H65" t="s">
        <v>166</v>
      </c>
      <c r="I65">
        <v>31670</v>
      </c>
      <c r="J65" t="s">
        <v>15</v>
      </c>
      <c r="K65">
        <v>10</v>
      </c>
      <c r="L65">
        <v>500</v>
      </c>
    </row>
    <row r="66" spans="1:12" x14ac:dyDescent="0.25">
      <c r="A66">
        <v>92</v>
      </c>
      <c r="B66" t="s">
        <v>16</v>
      </c>
      <c r="C66" t="s">
        <v>253</v>
      </c>
      <c r="D66" t="s">
        <v>254</v>
      </c>
      <c r="E66">
        <v>27479</v>
      </c>
      <c r="F66">
        <v>1975</v>
      </c>
      <c r="G66">
        <v>44</v>
      </c>
      <c r="H66" t="s">
        <v>255</v>
      </c>
      <c r="I66">
        <v>31320</v>
      </c>
      <c r="J66" t="s">
        <v>146</v>
      </c>
      <c r="K66">
        <v>3</v>
      </c>
      <c r="L66">
        <v>150</v>
      </c>
    </row>
    <row r="67" spans="1:12" x14ac:dyDescent="0.25">
      <c r="A67">
        <v>96</v>
      </c>
      <c r="B67" t="s">
        <v>16</v>
      </c>
      <c r="C67" t="s">
        <v>263</v>
      </c>
      <c r="D67" t="s">
        <v>264</v>
      </c>
      <c r="E67">
        <v>27135</v>
      </c>
      <c r="F67">
        <v>1974</v>
      </c>
      <c r="G67">
        <v>45</v>
      </c>
      <c r="H67" t="s">
        <v>265</v>
      </c>
      <c r="I67">
        <v>31320</v>
      </c>
      <c r="J67" t="s">
        <v>262</v>
      </c>
      <c r="K67">
        <v>1</v>
      </c>
      <c r="L67">
        <v>50</v>
      </c>
    </row>
    <row r="68" spans="1:12" x14ac:dyDescent="0.25">
      <c r="A68">
        <v>107</v>
      </c>
      <c r="B68" t="s">
        <v>16</v>
      </c>
      <c r="C68" t="s">
        <v>284</v>
      </c>
      <c r="D68" t="s">
        <v>193</v>
      </c>
      <c r="E68">
        <v>27274</v>
      </c>
      <c r="F68">
        <v>1974</v>
      </c>
      <c r="G68">
        <v>45</v>
      </c>
      <c r="H68" t="s">
        <v>270</v>
      </c>
      <c r="I68">
        <v>37550</v>
      </c>
      <c r="J68" t="s">
        <v>285</v>
      </c>
      <c r="K68">
        <v>1</v>
      </c>
      <c r="L68">
        <v>50</v>
      </c>
    </row>
    <row r="69" spans="1:12" x14ac:dyDescent="0.25">
      <c r="A69">
        <v>90</v>
      </c>
      <c r="B69" t="s">
        <v>11</v>
      </c>
      <c r="C69" t="s">
        <v>249</v>
      </c>
      <c r="D69" t="s">
        <v>250</v>
      </c>
      <c r="E69">
        <v>26906</v>
      </c>
      <c r="F69">
        <v>1973</v>
      </c>
      <c r="G69">
        <v>46</v>
      </c>
      <c r="H69" t="s">
        <v>251</v>
      </c>
      <c r="I69">
        <v>31750</v>
      </c>
      <c r="J69" t="s">
        <v>81</v>
      </c>
      <c r="K69">
        <v>2</v>
      </c>
      <c r="L69">
        <v>100</v>
      </c>
    </row>
    <row r="70" spans="1:12" x14ac:dyDescent="0.25">
      <c r="A70">
        <v>95</v>
      </c>
      <c r="B70" t="s">
        <v>11</v>
      </c>
      <c r="C70" t="s">
        <v>127</v>
      </c>
      <c r="D70" t="s">
        <v>261</v>
      </c>
      <c r="E70">
        <v>26801</v>
      </c>
      <c r="F70">
        <v>1973</v>
      </c>
      <c r="G70">
        <v>46</v>
      </c>
      <c r="H70" t="s">
        <v>91</v>
      </c>
      <c r="I70">
        <v>31320</v>
      </c>
      <c r="J70" t="s">
        <v>262</v>
      </c>
      <c r="K70">
        <v>1</v>
      </c>
      <c r="L70">
        <v>50</v>
      </c>
    </row>
    <row r="71" spans="1:12" x14ac:dyDescent="0.25">
      <c r="A71">
        <v>174</v>
      </c>
      <c r="B71" t="s">
        <v>16</v>
      </c>
      <c r="C71" t="s">
        <v>433</v>
      </c>
      <c r="D71" t="s">
        <v>434</v>
      </c>
      <c r="E71">
        <v>27021</v>
      </c>
      <c r="F71">
        <v>1973</v>
      </c>
      <c r="G71">
        <v>46</v>
      </c>
      <c r="H71" t="s">
        <v>435</v>
      </c>
      <c r="I71">
        <v>31670</v>
      </c>
      <c r="J71" t="s">
        <v>435</v>
      </c>
      <c r="K71">
        <v>1</v>
      </c>
      <c r="L71">
        <v>50</v>
      </c>
    </row>
    <row r="72" spans="1:12" x14ac:dyDescent="0.25">
      <c r="A72">
        <v>83</v>
      </c>
      <c r="B72" t="s">
        <v>11</v>
      </c>
      <c r="C72" t="s">
        <v>239</v>
      </c>
      <c r="D72" t="s">
        <v>242</v>
      </c>
      <c r="E72">
        <v>26662</v>
      </c>
      <c r="F72">
        <v>1972</v>
      </c>
      <c r="G72">
        <v>47</v>
      </c>
      <c r="H72" t="s">
        <v>126</v>
      </c>
      <c r="I72">
        <v>31320</v>
      </c>
      <c r="J72" t="s">
        <v>146</v>
      </c>
      <c r="K72">
        <v>1</v>
      </c>
      <c r="L72">
        <v>50</v>
      </c>
    </row>
    <row r="73" spans="1:12" x14ac:dyDescent="0.25">
      <c r="A73">
        <v>161</v>
      </c>
      <c r="B73" t="s">
        <v>11</v>
      </c>
      <c r="C73" t="s">
        <v>400</v>
      </c>
      <c r="D73" t="s">
        <v>313</v>
      </c>
      <c r="E73">
        <v>26349</v>
      </c>
      <c r="F73">
        <v>1972</v>
      </c>
      <c r="G73">
        <v>47</v>
      </c>
      <c r="H73" t="s">
        <v>401</v>
      </c>
      <c r="I73">
        <v>31400</v>
      </c>
      <c r="J73" t="s">
        <v>126</v>
      </c>
      <c r="K73">
        <v>1</v>
      </c>
      <c r="L73">
        <v>50</v>
      </c>
    </row>
    <row r="74" spans="1:12" x14ac:dyDescent="0.25">
      <c r="A74">
        <v>187</v>
      </c>
      <c r="B74" t="s">
        <v>11</v>
      </c>
      <c r="C74" t="s">
        <v>460</v>
      </c>
      <c r="D74" t="s">
        <v>324</v>
      </c>
      <c r="E74">
        <v>26352</v>
      </c>
      <c r="F74">
        <v>1972</v>
      </c>
      <c r="G74">
        <v>47</v>
      </c>
      <c r="H74" t="s">
        <v>461</v>
      </c>
      <c r="I74">
        <v>31400</v>
      </c>
      <c r="J74" t="s">
        <v>370</v>
      </c>
      <c r="K74">
        <v>10</v>
      </c>
      <c r="L74">
        <v>500</v>
      </c>
    </row>
    <row r="75" spans="1:12" x14ac:dyDescent="0.25">
      <c r="A75">
        <v>13</v>
      </c>
      <c r="B75" t="s">
        <v>16</v>
      </c>
      <c r="C75" t="s">
        <v>51</v>
      </c>
      <c r="D75" t="s">
        <v>52</v>
      </c>
      <c r="E75">
        <v>26052</v>
      </c>
      <c r="F75">
        <v>1971</v>
      </c>
      <c r="G75">
        <v>48</v>
      </c>
      <c r="H75" t="s">
        <v>54</v>
      </c>
      <c r="I75">
        <v>31450</v>
      </c>
      <c r="J75" t="s">
        <v>55</v>
      </c>
      <c r="K75">
        <v>10</v>
      </c>
      <c r="L75">
        <v>500</v>
      </c>
    </row>
    <row r="76" spans="1:12" x14ac:dyDescent="0.25">
      <c r="A76">
        <v>44</v>
      </c>
      <c r="B76" t="s">
        <v>16</v>
      </c>
      <c r="C76" t="s">
        <v>141</v>
      </c>
      <c r="D76" t="s">
        <v>142</v>
      </c>
      <c r="E76">
        <v>26089</v>
      </c>
      <c r="F76">
        <v>1971</v>
      </c>
      <c r="G76">
        <v>48</v>
      </c>
      <c r="H76" t="s">
        <v>144</v>
      </c>
      <c r="I76">
        <v>31750</v>
      </c>
      <c r="J76" t="s">
        <v>145</v>
      </c>
      <c r="K76">
        <v>10</v>
      </c>
      <c r="L76">
        <v>500</v>
      </c>
    </row>
    <row r="77" spans="1:12" x14ac:dyDescent="0.25">
      <c r="A77">
        <v>113</v>
      </c>
      <c r="B77" t="s">
        <v>11</v>
      </c>
      <c r="C77" t="s">
        <v>293</v>
      </c>
      <c r="D77" t="s">
        <v>294</v>
      </c>
      <c r="E77">
        <v>26260</v>
      </c>
      <c r="F77">
        <v>1971</v>
      </c>
      <c r="G77">
        <v>48</v>
      </c>
      <c r="H77" t="s">
        <v>126</v>
      </c>
      <c r="I77">
        <v>31670</v>
      </c>
      <c r="J77" t="s">
        <v>23</v>
      </c>
      <c r="K77">
        <v>1</v>
      </c>
      <c r="L77">
        <v>50</v>
      </c>
    </row>
    <row r="78" spans="1:12" x14ac:dyDescent="0.25">
      <c r="A78">
        <v>139</v>
      </c>
      <c r="B78" t="s">
        <v>16</v>
      </c>
      <c r="C78" t="s">
        <v>348</v>
      </c>
      <c r="D78" t="s">
        <v>349</v>
      </c>
      <c r="E78">
        <v>26090</v>
      </c>
      <c r="F78">
        <v>1971</v>
      </c>
      <c r="G78">
        <v>48</v>
      </c>
      <c r="H78" t="s">
        <v>350</v>
      </c>
      <c r="I78">
        <v>31320</v>
      </c>
      <c r="J78" t="s">
        <v>33</v>
      </c>
      <c r="K78">
        <v>1</v>
      </c>
      <c r="L78">
        <v>50</v>
      </c>
    </row>
    <row r="79" spans="1:12" x14ac:dyDescent="0.25">
      <c r="A79">
        <v>163</v>
      </c>
      <c r="B79" t="s">
        <v>11</v>
      </c>
      <c r="C79" t="s">
        <v>404</v>
      </c>
      <c r="D79" t="s">
        <v>405</v>
      </c>
      <c r="E79">
        <v>26151</v>
      </c>
      <c r="F79">
        <v>1971</v>
      </c>
      <c r="G79">
        <v>48</v>
      </c>
      <c r="H79" t="s">
        <v>406</v>
      </c>
      <c r="I79">
        <v>31520</v>
      </c>
      <c r="J79" t="s">
        <v>188</v>
      </c>
      <c r="K79">
        <v>1</v>
      </c>
      <c r="L79">
        <v>50</v>
      </c>
    </row>
    <row r="80" spans="1:12" x14ac:dyDescent="0.25">
      <c r="A80">
        <v>45</v>
      </c>
      <c r="B80" t="s">
        <v>11</v>
      </c>
      <c r="C80" t="s">
        <v>143</v>
      </c>
      <c r="D80" t="s">
        <v>25</v>
      </c>
      <c r="E80">
        <v>25897</v>
      </c>
      <c r="F80">
        <v>1970</v>
      </c>
      <c r="G80">
        <v>49</v>
      </c>
      <c r="H80" t="s">
        <v>146</v>
      </c>
      <c r="I80">
        <v>31320</v>
      </c>
      <c r="J80" t="s">
        <v>146</v>
      </c>
      <c r="K80">
        <v>10</v>
      </c>
      <c r="L80">
        <v>500</v>
      </c>
    </row>
    <row r="81" spans="1:12" x14ac:dyDescent="0.25">
      <c r="A81">
        <v>82</v>
      </c>
      <c r="B81" t="s">
        <v>11</v>
      </c>
      <c r="C81" t="s">
        <v>239</v>
      </c>
      <c r="D81" t="s">
        <v>240</v>
      </c>
      <c r="E81">
        <v>25757</v>
      </c>
      <c r="F81">
        <v>1970</v>
      </c>
      <c r="G81">
        <v>49</v>
      </c>
      <c r="H81" t="s">
        <v>241</v>
      </c>
      <c r="I81">
        <v>31320</v>
      </c>
      <c r="J81" t="s">
        <v>146</v>
      </c>
      <c r="K81">
        <v>1</v>
      </c>
      <c r="L81">
        <v>50</v>
      </c>
    </row>
    <row r="82" spans="1:12" x14ac:dyDescent="0.25">
      <c r="A82">
        <v>20</v>
      </c>
      <c r="B82" t="s">
        <v>16</v>
      </c>
      <c r="C82" t="s">
        <v>70</v>
      </c>
      <c r="D82" t="s">
        <v>71</v>
      </c>
      <c r="E82">
        <v>25257</v>
      </c>
      <c r="F82">
        <v>1969</v>
      </c>
      <c r="G82">
        <v>50</v>
      </c>
      <c r="H82" t="s">
        <v>73</v>
      </c>
      <c r="I82">
        <v>31320</v>
      </c>
      <c r="J82" t="s">
        <v>33</v>
      </c>
      <c r="K82">
        <v>10</v>
      </c>
      <c r="L82">
        <v>500</v>
      </c>
    </row>
    <row r="83" spans="1:12" x14ac:dyDescent="0.25">
      <c r="A83">
        <v>21</v>
      </c>
      <c r="B83" t="s">
        <v>11</v>
      </c>
      <c r="C83" t="s">
        <v>74</v>
      </c>
      <c r="D83" t="s">
        <v>75</v>
      </c>
      <c r="E83">
        <v>25520</v>
      </c>
      <c r="F83">
        <v>1969</v>
      </c>
      <c r="G83">
        <v>50</v>
      </c>
      <c r="H83" t="s">
        <v>76</v>
      </c>
      <c r="I83">
        <v>31320</v>
      </c>
      <c r="J83" t="s">
        <v>33</v>
      </c>
      <c r="K83">
        <v>10</v>
      </c>
      <c r="L83">
        <v>500</v>
      </c>
    </row>
    <row r="84" spans="1:12" x14ac:dyDescent="0.25">
      <c r="A84">
        <v>125</v>
      </c>
      <c r="B84" t="s">
        <v>11</v>
      </c>
      <c r="C84" t="s">
        <v>318</v>
      </c>
      <c r="D84" t="s">
        <v>96</v>
      </c>
      <c r="E84">
        <v>24962</v>
      </c>
      <c r="F84">
        <v>1968</v>
      </c>
      <c r="G84">
        <v>51</v>
      </c>
      <c r="H84" t="s">
        <v>126</v>
      </c>
      <c r="I84">
        <v>31670</v>
      </c>
      <c r="J84" t="s">
        <v>23</v>
      </c>
      <c r="K84">
        <v>10</v>
      </c>
      <c r="L84">
        <v>500</v>
      </c>
    </row>
    <row r="85" spans="1:12" x14ac:dyDescent="0.25">
      <c r="A85">
        <v>178</v>
      </c>
      <c r="B85" t="s">
        <v>11</v>
      </c>
      <c r="C85" t="s">
        <v>442</v>
      </c>
      <c r="D85" t="s">
        <v>150</v>
      </c>
      <c r="E85">
        <v>24984</v>
      </c>
      <c r="F85">
        <v>1968</v>
      </c>
      <c r="G85">
        <v>51</v>
      </c>
      <c r="H85" t="s">
        <v>443</v>
      </c>
      <c r="I85">
        <v>31320</v>
      </c>
      <c r="J85" t="s">
        <v>33</v>
      </c>
      <c r="K85">
        <v>200</v>
      </c>
      <c r="L85">
        <v>10000</v>
      </c>
    </row>
    <row r="86" spans="1:12" x14ac:dyDescent="0.25">
      <c r="A86">
        <v>115</v>
      </c>
      <c r="B86" t="s">
        <v>16</v>
      </c>
      <c r="C86" t="s">
        <v>298</v>
      </c>
      <c r="D86" t="s">
        <v>299</v>
      </c>
      <c r="E86">
        <v>24828</v>
      </c>
      <c r="F86">
        <v>1967</v>
      </c>
      <c r="G86">
        <v>52</v>
      </c>
      <c r="H86" t="s">
        <v>300</v>
      </c>
      <c r="I86">
        <v>31321</v>
      </c>
      <c r="J86" t="s">
        <v>33</v>
      </c>
      <c r="K86">
        <v>10</v>
      </c>
      <c r="L86">
        <v>500</v>
      </c>
    </row>
    <row r="87" spans="1:12" x14ac:dyDescent="0.25">
      <c r="A87">
        <v>42</v>
      </c>
      <c r="B87" t="s">
        <v>16</v>
      </c>
      <c r="C87" t="s">
        <v>135</v>
      </c>
      <c r="D87" t="s">
        <v>136</v>
      </c>
      <c r="E87">
        <v>24431</v>
      </c>
      <c r="F87">
        <v>1966</v>
      </c>
      <c r="G87">
        <v>53</v>
      </c>
      <c r="H87" t="s">
        <v>137</v>
      </c>
      <c r="I87">
        <v>31670</v>
      </c>
      <c r="J87" t="s">
        <v>15</v>
      </c>
      <c r="K87">
        <v>10</v>
      </c>
      <c r="L87">
        <v>500</v>
      </c>
    </row>
    <row r="88" spans="1:12" x14ac:dyDescent="0.25">
      <c r="A88">
        <v>61</v>
      </c>
      <c r="B88" t="s">
        <v>11</v>
      </c>
      <c r="C88" t="s">
        <v>189</v>
      </c>
      <c r="D88" t="s">
        <v>42</v>
      </c>
      <c r="E88">
        <v>24122</v>
      </c>
      <c r="F88">
        <v>1966</v>
      </c>
      <c r="G88">
        <v>53</v>
      </c>
      <c r="H88" t="s">
        <v>54</v>
      </c>
      <c r="I88">
        <v>31750</v>
      </c>
      <c r="J88" t="s">
        <v>81</v>
      </c>
      <c r="K88">
        <v>100</v>
      </c>
      <c r="L88">
        <v>5000</v>
      </c>
    </row>
    <row r="89" spans="1:12" x14ac:dyDescent="0.25">
      <c r="A89">
        <v>114</v>
      </c>
      <c r="B89" t="s">
        <v>11</v>
      </c>
      <c r="C89" t="s">
        <v>295</v>
      </c>
      <c r="D89" t="s">
        <v>296</v>
      </c>
      <c r="E89">
        <v>24466</v>
      </c>
      <c r="F89">
        <v>1966</v>
      </c>
      <c r="G89">
        <v>53</v>
      </c>
      <c r="H89" t="s">
        <v>297</v>
      </c>
      <c r="I89">
        <v>31320</v>
      </c>
      <c r="J89" t="s">
        <v>33</v>
      </c>
      <c r="K89">
        <v>10</v>
      </c>
      <c r="L89">
        <v>500</v>
      </c>
    </row>
    <row r="90" spans="1:12" x14ac:dyDescent="0.25">
      <c r="A90">
        <v>41</v>
      </c>
      <c r="B90" t="s">
        <v>11</v>
      </c>
      <c r="C90" t="s">
        <v>133</v>
      </c>
      <c r="D90" t="s">
        <v>69</v>
      </c>
      <c r="E90">
        <v>24018</v>
      </c>
      <c r="F90">
        <v>1965</v>
      </c>
      <c r="G90">
        <v>54</v>
      </c>
      <c r="H90" t="s">
        <v>134</v>
      </c>
      <c r="I90">
        <v>31670</v>
      </c>
      <c r="J90" t="s">
        <v>15</v>
      </c>
      <c r="K90">
        <v>10</v>
      </c>
      <c r="L90">
        <v>500</v>
      </c>
    </row>
    <row r="91" spans="1:12" x14ac:dyDescent="0.25">
      <c r="A91">
        <v>63</v>
      </c>
      <c r="B91" t="s">
        <v>16</v>
      </c>
      <c r="C91" t="s">
        <v>192</v>
      </c>
      <c r="D91" t="s">
        <v>193</v>
      </c>
      <c r="E91">
        <v>23751</v>
      </c>
      <c r="F91">
        <v>1965</v>
      </c>
      <c r="G91">
        <v>54</v>
      </c>
      <c r="H91" t="s">
        <v>194</v>
      </c>
      <c r="I91">
        <v>31450</v>
      </c>
      <c r="J91" t="s">
        <v>170</v>
      </c>
      <c r="K91">
        <v>2</v>
      </c>
      <c r="L91">
        <v>100</v>
      </c>
    </row>
    <row r="92" spans="1:12" x14ac:dyDescent="0.25">
      <c r="A92">
        <v>116</v>
      </c>
      <c r="B92" t="s">
        <v>16</v>
      </c>
      <c r="C92" t="s">
        <v>293</v>
      </c>
      <c r="D92" t="s">
        <v>301</v>
      </c>
      <c r="E92">
        <v>23845</v>
      </c>
      <c r="F92">
        <v>1965</v>
      </c>
      <c r="G92">
        <v>54</v>
      </c>
      <c r="H92" t="s">
        <v>302</v>
      </c>
      <c r="I92">
        <v>31670</v>
      </c>
      <c r="J92" t="s">
        <v>23</v>
      </c>
      <c r="K92">
        <v>1</v>
      </c>
      <c r="L92">
        <v>50</v>
      </c>
    </row>
    <row r="93" spans="1:12" x14ac:dyDescent="0.25">
      <c r="A93">
        <v>124</v>
      </c>
      <c r="B93" t="s">
        <v>16</v>
      </c>
      <c r="C93" t="s">
        <v>315</v>
      </c>
      <c r="D93" t="s">
        <v>316</v>
      </c>
      <c r="E93">
        <v>23824</v>
      </c>
      <c r="F93">
        <v>1965</v>
      </c>
      <c r="G93">
        <v>54</v>
      </c>
      <c r="H93" t="s">
        <v>317</v>
      </c>
      <c r="I93">
        <v>31670</v>
      </c>
      <c r="J93" t="s">
        <v>23</v>
      </c>
      <c r="K93">
        <v>1</v>
      </c>
      <c r="L93">
        <v>50</v>
      </c>
    </row>
    <row r="94" spans="1:12" x14ac:dyDescent="0.25">
      <c r="A94">
        <v>178</v>
      </c>
      <c r="B94" t="s">
        <v>11</v>
      </c>
      <c r="C94" t="s">
        <v>444</v>
      </c>
      <c r="D94" t="s">
        <v>42</v>
      </c>
      <c r="E94">
        <v>23958</v>
      </c>
      <c r="F94">
        <v>1965</v>
      </c>
      <c r="G94">
        <v>54</v>
      </c>
      <c r="H94" t="s">
        <v>126</v>
      </c>
      <c r="I94">
        <v>6700</v>
      </c>
      <c r="J94" t="s">
        <v>445</v>
      </c>
      <c r="K94">
        <v>2</v>
      </c>
      <c r="L94">
        <v>100</v>
      </c>
    </row>
    <row r="95" spans="1:12" x14ac:dyDescent="0.25">
      <c r="A95">
        <v>19</v>
      </c>
      <c r="B95" t="s">
        <v>11</v>
      </c>
      <c r="C95" t="s">
        <v>68</v>
      </c>
      <c r="D95" t="s">
        <v>69</v>
      </c>
      <c r="E95">
        <v>23423</v>
      </c>
      <c r="F95">
        <v>1964</v>
      </c>
      <c r="G95">
        <v>55</v>
      </c>
      <c r="H95" t="s">
        <v>54</v>
      </c>
      <c r="I95">
        <v>31320</v>
      </c>
      <c r="J95" t="s">
        <v>33</v>
      </c>
      <c r="K95">
        <v>10</v>
      </c>
      <c r="L95">
        <v>500</v>
      </c>
    </row>
    <row r="96" spans="1:12" x14ac:dyDescent="0.25">
      <c r="A96">
        <v>40</v>
      </c>
      <c r="B96" t="s">
        <v>16</v>
      </c>
      <c r="C96" t="s">
        <v>130</v>
      </c>
      <c r="D96" t="s">
        <v>131</v>
      </c>
      <c r="E96">
        <v>23622</v>
      </c>
      <c r="F96">
        <v>1964</v>
      </c>
      <c r="G96">
        <v>55</v>
      </c>
      <c r="H96" t="s">
        <v>132</v>
      </c>
      <c r="I96">
        <v>31670</v>
      </c>
      <c r="J96" t="s">
        <v>23</v>
      </c>
      <c r="K96">
        <v>10</v>
      </c>
      <c r="L96">
        <v>500</v>
      </c>
    </row>
    <row r="97" spans="1:12" x14ac:dyDescent="0.25">
      <c r="A97">
        <v>88</v>
      </c>
      <c r="B97" t="s">
        <v>16</v>
      </c>
      <c r="C97" t="s">
        <v>245</v>
      </c>
      <c r="D97" t="s">
        <v>246</v>
      </c>
      <c r="E97">
        <v>23396</v>
      </c>
      <c r="F97">
        <v>1964</v>
      </c>
      <c r="G97">
        <v>55</v>
      </c>
      <c r="H97" t="s">
        <v>146</v>
      </c>
      <c r="I97">
        <v>31300</v>
      </c>
      <c r="J97" t="s">
        <v>146</v>
      </c>
      <c r="K97">
        <v>10</v>
      </c>
      <c r="L97">
        <v>500</v>
      </c>
    </row>
    <row r="98" spans="1:12" x14ac:dyDescent="0.25">
      <c r="A98">
        <v>131</v>
      </c>
      <c r="B98" t="s">
        <v>11</v>
      </c>
      <c r="C98" t="s">
        <v>329</v>
      </c>
      <c r="D98" t="s">
        <v>330</v>
      </c>
      <c r="E98">
        <v>23559</v>
      </c>
      <c r="F98">
        <v>1964</v>
      </c>
      <c r="G98">
        <v>55</v>
      </c>
      <c r="H98" t="s">
        <v>331</v>
      </c>
      <c r="I98">
        <v>31290</v>
      </c>
      <c r="J98" t="s">
        <v>332</v>
      </c>
      <c r="K98">
        <v>2</v>
      </c>
      <c r="L98">
        <v>100</v>
      </c>
    </row>
    <row r="99" spans="1:12" x14ac:dyDescent="0.25">
      <c r="A99">
        <v>159</v>
      </c>
      <c r="B99" t="s">
        <v>16</v>
      </c>
      <c r="C99" t="s">
        <v>395</v>
      </c>
      <c r="D99" t="s">
        <v>396</v>
      </c>
      <c r="E99">
        <v>23440</v>
      </c>
      <c r="F99">
        <v>1964</v>
      </c>
      <c r="G99">
        <v>55</v>
      </c>
      <c r="H99" t="s">
        <v>397</v>
      </c>
      <c r="I99">
        <v>31320</v>
      </c>
      <c r="J99" t="s">
        <v>33</v>
      </c>
      <c r="K99">
        <v>1</v>
      </c>
      <c r="L99">
        <v>50</v>
      </c>
    </row>
    <row r="100" spans="1:12" x14ac:dyDescent="0.25">
      <c r="A100">
        <v>27</v>
      </c>
      <c r="B100" t="s">
        <v>16</v>
      </c>
      <c r="C100" t="s">
        <v>87</v>
      </c>
      <c r="D100" t="s">
        <v>88</v>
      </c>
      <c r="E100">
        <v>23277</v>
      </c>
      <c r="F100">
        <v>1963</v>
      </c>
      <c r="G100">
        <v>56</v>
      </c>
      <c r="H100" t="s">
        <v>89</v>
      </c>
      <c r="I100">
        <v>31670</v>
      </c>
      <c r="J100" t="s">
        <v>15</v>
      </c>
      <c r="K100">
        <v>10</v>
      </c>
      <c r="L100">
        <v>500</v>
      </c>
    </row>
    <row r="101" spans="1:12" x14ac:dyDescent="0.25">
      <c r="A101">
        <v>31</v>
      </c>
      <c r="B101" t="s">
        <v>11</v>
      </c>
      <c r="C101" t="s">
        <v>98</v>
      </c>
      <c r="D101" t="s">
        <v>99</v>
      </c>
      <c r="E101">
        <v>23199</v>
      </c>
      <c r="F101">
        <v>1963</v>
      </c>
      <c r="G101">
        <v>56</v>
      </c>
      <c r="H101" t="s">
        <v>54</v>
      </c>
      <c r="I101">
        <v>31450</v>
      </c>
      <c r="J101" t="s">
        <v>100</v>
      </c>
      <c r="K101">
        <v>2</v>
      </c>
      <c r="L101">
        <v>100</v>
      </c>
    </row>
    <row r="102" spans="1:12" x14ac:dyDescent="0.25">
      <c r="A102">
        <v>12</v>
      </c>
      <c r="B102" t="s">
        <v>16</v>
      </c>
      <c r="C102" t="s">
        <v>48</v>
      </c>
      <c r="D102" t="s">
        <v>49</v>
      </c>
      <c r="E102">
        <v>22676</v>
      </c>
      <c r="F102">
        <v>1962</v>
      </c>
      <c r="G102">
        <v>57</v>
      </c>
      <c r="H102" t="s">
        <v>50</v>
      </c>
      <c r="I102">
        <v>31320</v>
      </c>
      <c r="J102" t="s">
        <v>33</v>
      </c>
      <c r="K102">
        <v>6</v>
      </c>
      <c r="L102">
        <v>300</v>
      </c>
    </row>
    <row r="103" spans="1:12" x14ac:dyDescent="0.25">
      <c r="A103">
        <v>77</v>
      </c>
      <c r="B103" t="s">
        <v>11</v>
      </c>
      <c r="C103" t="s">
        <v>226</v>
      </c>
      <c r="D103" t="s">
        <v>227</v>
      </c>
      <c r="E103">
        <v>22693</v>
      </c>
      <c r="F103">
        <v>1962</v>
      </c>
      <c r="G103">
        <v>57</v>
      </c>
      <c r="H103" t="s">
        <v>228</v>
      </c>
      <c r="I103">
        <v>31670</v>
      </c>
      <c r="J103" t="s">
        <v>23</v>
      </c>
      <c r="K103">
        <v>1</v>
      </c>
      <c r="L103">
        <v>50</v>
      </c>
    </row>
    <row r="104" spans="1:12" x14ac:dyDescent="0.25">
      <c r="A104">
        <v>153</v>
      </c>
      <c r="B104" t="s">
        <v>11</v>
      </c>
      <c r="C104" t="s">
        <v>377</v>
      </c>
      <c r="D104" t="s">
        <v>42</v>
      </c>
      <c r="E104">
        <v>22823</v>
      </c>
      <c r="F104">
        <v>1962</v>
      </c>
      <c r="G104">
        <v>57</v>
      </c>
      <c r="H104" t="s">
        <v>378</v>
      </c>
      <c r="I104">
        <v>31450</v>
      </c>
      <c r="J104" t="s">
        <v>379</v>
      </c>
      <c r="K104">
        <v>10</v>
      </c>
      <c r="L104">
        <v>500</v>
      </c>
    </row>
    <row r="105" spans="1:12" x14ac:dyDescent="0.25">
      <c r="A105">
        <v>168</v>
      </c>
      <c r="B105" t="s">
        <v>16</v>
      </c>
      <c r="C105" t="s">
        <v>418</v>
      </c>
      <c r="D105" t="s">
        <v>419</v>
      </c>
      <c r="E105">
        <v>22846</v>
      </c>
      <c r="F105">
        <v>1962</v>
      </c>
      <c r="G105">
        <v>57</v>
      </c>
      <c r="H105" t="s">
        <v>420</v>
      </c>
      <c r="I105">
        <v>11400</v>
      </c>
      <c r="J105" t="s">
        <v>416</v>
      </c>
      <c r="K105">
        <v>20</v>
      </c>
      <c r="L105">
        <v>1000</v>
      </c>
    </row>
    <row r="106" spans="1:12" x14ac:dyDescent="0.25">
      <c r="A106">
        <v>11</v>
      </c>
      <c r="B106" t="s">
        <v>11</v>
      </c>
      <c r="C106" t="s">
        <v>46</v>
      </c>
      <c r="D106" t="s">
        <v>42</v>
      </c>
      <c r="E106">
        <v>22305</v>
      </c>
      <c r="F106">
        <v>1961</v>
      </c>
      <c r="G106">
        <v>58</v>
      </c>
      <c r="H106" t="s">
        <v>47</v>
      </c>
      <c r="I106">
        <v>31320</v>
      </c>
      <c r="J106" t="s">
        <v>33</v>
      </c>
      <c r="K106">
        <v>6</v>
      </c>
      <c r="L106">
        <v>300</v>
      </c>
    </row>
    <row r="107" spans="1:12" x14ac:dyDescent="0.25">
      <c r="A107">
        <v>14</v>
      </c>
      <c r="B107" t="s">
        <v>11</v>
      </c>
      <c r="C107" t="s">
        <v>53</v>
      </c>
      <c r="D107" t="s">
        <v>42</v>
      </c>
      <c r="E107">
        <v>22461</v>
      </c>
      <c r="F107">
        <v>1961</v>
      </c>
      <c r="G107">
        <v>58</v>
      </c>
      <c r="H107" t="s">
        <v>54</v>
      </c>
      <c r="I107">
        <v>31450</v>
      </c>
      <c r="J107" t="s">
        <v>55</v>
      </c>
      <c r="K107">
        <v>10</v>
      </c>
      <c r="L107">
        <v>500</v>
      </c>
    </row>
    <row r="108" spans="1:12" x14ac:dyDescent="0.25">
      <c r="A108">
        <v>26</v>
      </c>
      <c r="B108" t="s">
        <v>11</v>
      </c>
      <c r="C108" t="s">
        <v>85</v>
      </c>
      <c r="D108" t="s">
        <v>86</v>
      </c>
      <c r="E108">
        <v>22436</v>
      </c>
      <c r="F108">
        <v>1961</v>
      </c>
      <c r="G108">
        <v>58</v>
      </c>
      <c r="H108" t="s">
        <v>26</v>
      </c>
      <c r="I108">
        <v>31670</v>
      </c>
      <c r="J108" t="s">
        <v>15</v>
      </c>
      <c r="K108">
        <v>10</v>
      </c>
      <c r="L108">
        <v>500</v>
      </c>
    </row>
    <row r="109" spans="1:12" x14ac:dyDescent="0.25">
      <c r="A109">
        <v>54</v>
      </c>
      <c r="B109" t="s">
        <v>11</v>
      </c>
      <c r="C109" t="s">
        <v>169</v>
      </c>
      <c r="D109" t="s">
        <v>86</v>
      </c>
      <c r="E109">
        <v>22619</v>
      </c>
      <c r="F109">
        <v>1961</v>
      </c>
      <c r="G109">
        <v>58</v>
      </c>
      <c r="I109">
        <v>31450</v>
      </c>
      <c r="J109" t="s">
        <v>170</v>
      </c>
      <c r="K109">
        <v>6</v>
      </c>
      <c r="L109">
        <v>300</v>
      </c>
    </row>
    <row r="110" spans="1:12" x14ac:dyDescent="0.25">
      <c r="A110">
        <v>140</v>
      </c>
      <c r="B110" t="s">
        <v>16</v>
      </c>
      <c r="C110" t="s">
        <v>351</v>
      </c>
      <c r="D110" t="s">
        <v>157</v>
      </c>
      <c r="E110">
        <v>22459</v>
      </c>
      <c r="F110">
        <v>1961</v>
      </c>
      <c r="G110">
        <v>58</v>
      </c>
      <c r="H110" t="s">
        <v>352</v>
      </c>
      <c r="I110">
        <v>31750</v>
      </c>
      <c r="J110" t="s">
        <v>81</v>
      </c>
      <c r="K110">
        <v>5</v>
      </c>
      <c r="L110">
        <v>250</v>
      </c>
    </row>
    <row r="111" spans="1:12" x14ac:dyDescent="0.25">
      <c r="A111">
        <v>155</v>
      </c>
      <c r="B111" t="s">
        <v>16</v>
      </c>
      <c r="C111" t="s">
        <v>383</v>
      </c>
      <c r="D111" t="s">
        <v>384</v>
      </c>
      <c r="E111">
        <v>22641</v>
      </c>
      <c r="F111">
        <v>1961</v>
      </c>
      <c r="G111">
        <v>58</v>
      </c>
      <c r="H111" t="s">
        <v>385</v>
      </c>
      <c r="I111">
        <v>31320</v>
      </c>
      <c r="J111" t="s">
        <v>33</v>
      </c>
      <c r="K111">
        <v>2</v>
      </c>
      <c r="L111">
        <v>100</v>
      </c>
    </row>
    <row r="112" spans="1:12" x14ac:dyDescent="0.25">
      <c r="A112">
        <v>167</v>
      </c>
      <c r="B112" t="s">
        <v>11</v>
      </c>
      <c r="C112" t="s">
        <v>414</v>
      </c>
      <c r="D112" t="s">
        <v>415</v>
      </c>
      <c r="E112">
        <v>22519</v>
      </c>
      <c r="F112">
        <v>1961</v>
      </c>
      <c r="G112">
        <v>58</v>
      </c>
      <c r="H112" t="s">
        <v>202</v>
      </c>
      <c r="I112">
        <v>11400</v>
      </c>
      <c r="J112" t="s">
        <v>416</v>
      </c>
      <c r="K112">
        <v>20</v>
      </c>
      <c r="L112">
        <v>1000</v>
      </c>
    </row>
    <row r="113" spans="1:12" x14ac:dyDescent="0.25">
      <c r="A113">
        <v>194</v>
      </c>
      <c r="B113" t="s">
        <v>16</v>
      </c>
      <c r="C113" t="s">
        <v>478</v>
      </c>
      <c r="D113" t="s">
        <v>96</v>
      </c>
      <c r="E113">
        <v>22317</v>
      </c>
      <c r="F113">
        <v>1961</v>
      </c>
      <c r="G113">
        <v>58</v>
      </c>
      <c r="H113" t="s">
        <v>479</v>
      </c>
      <c r="I113">
        <v>31450</v>
      </c>
      <c r="J113" t="s">
        <v>480</v>
      </c>
      <c r="K113">
        <v>10</v>
      </c>
      <c r="L113">
        <v>500</v>
      </c>
    </row>
    <row r="114" spans="1:12" x14ac:dyDescent="0.25">
      <c r="A114">
        <v>37</v>
      </c>
      <c r="B114" t="s">
        <v>11</v>
      </c>
      <c r="C114" t="s">
        <v>120</v>
      </c>
      <c r="D114" t="s">
        <v>121</v>
      </c>
      <c r="E114">
        <v>22155</v>
      </c>
      <c r="F114">
        <v>1960</v>
      </c>
      <c r="G114">
        <v>59</v>
      </c>
      <c r="H114" t="s">
        <v>122</v>
      </c>
      <c r="I114">
        <v>31670</v>
      </c>
      <c r="J114" t="s">
        <v>15</v>
      </c>
      <c r="K114">
        <v>10</v>
      </c>
      <c r="L114">
        <v>500</v>
      </c>
    </row>
    <row r="115" spans="1:12" x14ac:dyDescent="0.25">
      <c r="A115">
        <v>49</v>
      </c>
      <c r="B115" t="s">
        <v>16</v>
      </c>
      <c r="C115" t="s">
        <v>156</v>
      </c>
      <c r="D115" t="s">
        <v>157</v>
      </c>
      <c r="E115">
        <v>22150</v>
      </c>
      <c r="F115">
        <v>1960</v>
      </c>
      <c r="G115">
        <v>59</v>
      </c>
      <c r="H115" t="s">
        <v>155</v>
      </c>
      <c r="I115">
        <v>31670</v>
      </c>
      <c r="J115" t="s">
        <v>15</v>
      </c>
      <c r="K115">
        <v>10</v>
      </c>
      <c r="L115">
        <v>500</v>
      </c>
    </row>
    <row r="116" spans="1:12" x14ac:dyDescent="0.25">
      <c r="A116">
        <v>55</v>
      </c>
      <c r="B116" t="s">
        <v>11</v>
      </c>
      <c r="C116" t="s">
        <v>171</v>
      </c>
      <c r="D116" t="s">
        <v>130</v>
      </c>
      <c r="E116">
        <v>21999</v>
      </c>
      <c r="F116">
        <v>1960</v>
      </c>
      <c r="G116">
        <v>59</v>
      </c>
      <c r="H116" t="s">
        <v>155</v>
      </c>
      <c r="I116">
        <v>31670</v>
      </c>
      <c r="J116" t="s">
        <v>23</v>
      </c>
      <c r="K116">
        <v>10</v>
      </c>
      <c r="L116">
        <v>500</v>
      </c>
    </row>
    <row r="117" spans="1:12" x14ac:dyDescent="0.25">
      <c r="A117">
        <v>30</v>
      </c>
      <c r="B117" t="s">
        <v>16</v>
      </c>
      <c r="C117" t="s">
        <v>95</v>
      </c>
      <c r="D117" t="s">
        <v>96</v>
      </c>
      <c r="E117">
        <v>21793</v>
      </c>
      <c r="F117">
        <v>1959</v>
      </c>
      <c r="G117">
        <v>60</v>
      </c>
      <c r="H117" t="s">
        <v>97</v>
      </c>
      <c r="I117">
        <v>31670</v>
      </c>
      <c r="J117" t="s">
        <v>15</v>
      </c>
      <c r="K117">
        <v>4</v>
      </c>
      <c r="L117">
        <v>200</v>
      </c>
    </row>
    <row r="118" spans="1:12" x14ac:dyDescent="0.25">
      <c r="A118">
        <v>60</v>
      </c>
      <c r="B118" t="s">
        <v>16</v>
      </c>
      <c r="C118" t="s">
        <v>184</v>
      </c>
      <c r="D118" t="s">
        <v>185</v>
      </c>
      <c r="E118">
        <v>21743</v>
      </c>
      <c r="F118">
        <v>1959</v>
      </c>
      <c r="G118">
        <v>60</v>
      </c>
      <c r="H118" t="s">
        <v>186</v>
      </c>
      <c r="I118">
        <v>31520</v>
      </c>
      <c r="J118" t="s">
        <v>187</v>
      </c>
      <c r="K118">
        <v>10</v>
      </c>
      <c r="L118">
        <v>1500</v>
      </c>
    </row>
    <row r="119" spans="1:12" x14ac:dyDescent="0.25">
      <c r="A119">
        <v>141</v>
      </c>
      <c r="B119" t="s">
        <v>11</v>
      </c>
      <c r="C119" t="s">
        <v>75</v>
      </c>
      <c r="D119" t="s">
        <v>330</v>
      </c>
      <c r="E119">
        <v>21690</v>
      </c>
      <c r="F119">
        <v>1959</v>
      </c>
      <c r="G119">
        <v>60</v>
      </c>
      <c r="H119" t="s">
        <v>353</v>
      </c>
      <c r="I119">
        <v>31750</v>
      </c>
      <c r="J119" t="s">
        <v>81</v>
      </c>
      <c r="K119">
        <v>5</v>
      </c>
      <c r="L119">
        <v>250</v>
      </c>
    </row>
    <row r="120" spans="1:12" x14ac:dyDescent="0.25">
      <c r="A120">
        <v>32</v>
      </c>
      <c r="B120" t="s">
        <v>16</v>
      </c>
      <c r="C120" t="s">
        <v>101</v>
      </c>
      <c r="D120" t="s">
        <v>102</v>
      </c>
      <c r="E120">
        <v>21472</v>
      </c>
      <c r="F120">
        <v>1958</v>
      </c>
      <c r="G120">
        <v>61</v>
      </c>
      <c r="H120" t="s">
        <v>103</v>
      </c>
      <c r="I120">
        <v>31450</v>
      </c>
      <c r="J120" t="s">
        <v>100</v>
      </c>
      <c r="K120">
        <v>10</v>
      </c>
      <c r="L120">
        <v>500</v>
      </c>
    </row>
    <row r="121" spans="1:12" x14ac:dyDescent="0.25">
      <c r="A121">
        <v>128</v>
      </c>
      <c r="B121" t="s">
        <v>16</v>
      </c>
      <c r="C121" t="s">
        <v>323</v>
      </c>
      <c r="D121" t="s">
        <v>204</v>
      </c>
      <c r="E121">
        <v>21314</v>
      </c>
      <c r="F121">
        <v>1958</v>
      </c>
      <c r="G121">
        <v>61</v>
      </c>
      <c r="H121" t="s">
        <v>140</v>
      </c>
      <c r="I121">
        <v>31450</v>
      </c>
      <c r="J121" t="s">
        <v>100</v>
      </c>
      <c r="K121">
        <v>2</v>
      </c>
      <c r="L121">
        <v>100</v>
      </c>
    </row>
    <row r="122" spans="1:12" x14ac:dyDescent="0.25">
      <c r="A122">
        <v>133</v>
      </c>
      <c r="B122" t="s">
        <v>16</v>
      </c>
      <c r="C122" t="s">
        <v>336</v>
      </c>
      <c r="D122" t="s">
        <v>204</v>
      </c>
      <c r="E122">
        <v>21496</v>
      </c>
      <c r="F122">
        <v>1958</v>
      </c>
      <c r="G122">
        <v>61</v>
      </c>
      <c r="H122" t="s">
        <v>337</v>
      </c>
      <c r="I122">
        <v>31670</v>
      </c>
      <c r="J122" t="s">
        <v>23</v>
      </c>
      <c r="K122">
        <v>10</v>
      </c>
      <c r="L122">
        <v>500</v>
      </c>
    </row>
    <row r="123" spans="1:12" x14ac:dyDescent="0.25">
      <c r="A123">
        <v>145</v>
      </c>
      <c r="B123" t="s">
        <v>16</v>
      </c>
      <c r="C123" t="s">
        <v>360</v>
      </c>
      <c r="D123" t="s">
        <v>361</v>
      </c>
      <c r="E123">
        <v>21422</v>
      </c>
      <c r="F123">
        <v>1958</v>
      </c>
      <c r="G123">
        <v>61</v>
      </c>
      <c r="H123" t="s">
        <v>362</v>
      </c>
      <c r="I123">
        <v>31450</v>
      </c>
      <c r="J123" t="s">
        <v>170</v>
      </c>
      <c r="K123">
        <v>1</v>
      </c>
      <c r="L123">
        <v>50</v>
      </c>
    </row>
    <row r="124" spans="1:12" x14ac:dyDescent="0.25">
      <c r="A124">
        <v>154</v>
      </c>
      <c r="B124" t="s">
        <v>11</v>
      </c>
      <c r="C124" t="s">
        <v>380</v>
      </c>
      <c r="D124" t="s">
        <v>381</v>
      </c>
      <c r="E124">
        <v>21217</v>
      </c>
      <c r="F124">
        <v>1958</v>
      </c>
      <c r="G124">
        <v>61</v>
      </c>
      <c r="H124" t="s">
        <v>23</v>
      </c>
      <c r="I124">
        <v>31650</v>
      </c>
      <c r="J124" t="s">
        <v>382</v>
      </c>
      <c r="K124">
        <v>1</v>
      </c>
      <c r="L124">
        <v>50</v>
      </c>
    </row>
    <row r="125" spans="1:12" x14ac:dyDescent="0.25">
      <c r="A125">
        <v>180</v>
      </c>
      <c r="B125" t="s">
        <v>11</v>
      </c>
      <c r="C125" t="s">
        <v>444</v>
      </c>
      <c r="D125" t="s">
        <v>339</v>
      </c>
      <c r="E125">
        <v>21412</v>
      </c>
      <c r="F125">
        <v>1958</v>
      </c>
      <c r="G125">
        <v>61</v>
      </c>
      <c r="H125" t="s">
        <v>186</v>
      </c>
      <c r="I125">
        <v>31560</v>
      </c>
      <c r="J125" t="s">
        <v>446</v>
      </c>
      <c r="K125">
        <v>2</v>
      </c>
      <c r="L125">
        <v>100</v>
      </c>
    </row>
    <row r="126" spans="1:12" x14ac:dyDescent="0.25">
      <c r="A126">
        <v>47</v>
      </c>
      <c r="B126" t="s">
        <v>11</v>
      </c>
      <c r="C126" t="s">
        <v>149</v>
      </c>
      <c r="D126" t="s">
        <v>150</v>
      </c>
      <c r="E126">
        <v>21176</v>
      </c>
      <c r="F126">
        <v>1957</v>
      </c>
      <c r="G126">
        <v>62</v>
      </c>
      <c r="H126" t="s">
        <v>151</v>
      </c>
      <c r="I126">
        <v>31440</v>
      </c>
      <c r="J126" t="s">
        <v>152</v>
      </c>
      <c r="K126">
        <v>10</v>
      </c>
      <c r="L126">
        <v>500</v>
      </c>
    </row>
    <row r="127" spans="1:12" x14ac:dyDescent="0.25">
      <c r="A127">
        <v>48</v>
      </c>
      <c r="B127" t="s">
        <v>11</v>
      </c>
      <c r="C127" t="s">
        <v>153</v>
      </c>
      <c r="D127" t="s">
        <v>154</v>
      </c>
      <c r="E127">
        <v>21077</v>
      </c>
      <c r="F127">
        <v>1957</v>
      </c>
      <c r="G127">
        <v>62</v>
      </c>
      <c r="H127" t="s">
        <v>155</v>
      </c>
      <c r="I127">
        <v>31670</v>
      </c>
      <c r="J127" t="s">
        <v>15</v>
      </c>
      <c r="K127">
        <v>10</v>
      </c>
      <c r="L127">
        <v>500</v>
      </c>
    </row>
    <row r="128" spans="1:12" x14ac:dyDescent="0.25">
      <c r="A128">
        <v>130</v>
      </c>
      <c r="B128" t="s">
        <v>11</v>
      </c>
      <c r="C128" t="s">
        <v>326</v>
      </c>
      <c r="D128" t="s">
        <v>99</v>
      </c>
      <c r="E128">
        <v>20840</v>
      </c>
      <c r="F128">
        <v>1957</v>
      </c>
      <c r="G128">
        <v>62</v>
      </c>
      <c r="H128" t="s">
        <v>327</v>
      </c>
      <c r="I128">
        <v>31450</v>
      </c>
      <c r="J128" t="s">
        <v>328</v>
      </c>
      <c r="K128">
        <v>1</v>
      </c>
      <c r="L128">
        <v>50</v>
      </c>
    </row>
    <row r="129" spans="1:12" x14ac:dyDescent="0.25">
      <c r="A129">
        <v>142</v>
      </c>
      <c r="B129" t="s">
        <v>16</v>
      </c>
      <c r="C129" t="s">
        <v>326</v>
      </c>
      <c r="D129" t="s">
        <v>354</v>
      </c>
      <c r="E129">
        <v>20863</v>
      </c>
      <c r="F129">
        <v>1957</v>
      </c>
      <c r="G129">
        <v>62</v>
      </c>
      <c r="H129" t="s">
        <v>126</v>
      </c>
      <c r="I129">
        <v>31450</v>
      </c>
      <c r="J129" t="s">
        <v>328</v>
      </c>
      <c r="K129">
        <v>1</v>
      </c>
      <c r="L129">
        <v>50</v>
      </c>
    </row>
    <row r="130" spans="1:12" x14ac:dyDescent="0.25">
      <c r="A130">
        <v>46</v>
      </c>
      <c r="B130" t="s">
        <v>11</v>
      </c>
      <c r="C130" t="s">
        <v>147</v>
      </c>
      <c r="D130" t="s">
        <v>130</v>
      </c>
      <c r="E130">
        <v>20483</v>
      </c>
      <c r="F130">
        <v>1956</v>
      </c>
      <c r="G130">
        <v>63</v>
      </c>
      <c r="H130" t="s">
        <v>148</v>
      </c>
      <c r="I130">
        <v>31450</v>
      </c>
      <c r="J130" t="s">
        <v>100</v>
      </c>
      <c r="K130">
        <v>4</v>
      </c>
      <c r="L130">
        <v>200</v>
      </c>
    </row>
    <row r="131" spans="1:12" x14ac:dyDescent="0.25">
      <c r="A131">
        <v>53</v>
      </c>
      <c r="B131" t="s">
        <v>11</v>
      </c>
      <c r="C131" t="s">
        <v>167</v>
      </c>
      <c r="D131" t="s">
        <v>69</v>
      </c>
      <c r="E131">
        <v>20801</v>
      </c>
      <c r="F131">
        <v>1956</v>
      </c>
      <c r="G131">
        <v>63</v>
      </c>
      <c r="H131" t="s">
        <v>168</v>
      </c>
      <c r="I131">
        <v>31320</v>
      </c>
      <c r="J131" t="s">
        <v>33</v>
      </c>
      <c r="K131">
        <v>10</v>
      </c>
      <c r="L131">
        <v>500</v>
      </c>
    </row>
    <row r="132" spans="1:12" x14ac:dyDescent="0.25">
      <c r="A132">
        <v>132</v>
      </c>
      <c r="B132" t="s">
        <v>11</v>
      </c>
      <c r="C132" t="s">
        <v>333</v>
      </c>
      <c r="D132" t="s">
        <v>334</v>
      </c>
      <c r="E132">
        <v>20750</v>
      </c>
      <c r="F132">
        <v>1956</v>
      </c>
      <c r="G132">
        <v>63</v>
      </c>
      <c r="H132" t="s">
        <v>126</v>
      </c>
      <c r="I132">
        <v>31520</v>
      </c>
      <c r="J132" t="s">
        <v>335</v>
      </c>
      <c r="K132">
        <v>10</v>
      </c>
      <c r="L132">
        <v>500</v>
      </c>
    </row>
    <row r="133" spans="1:12" x14ac:dyDescent="0.25">
      <c r="A133">
        <v>193</v>
      </c>
      <c r="B133" t="s">
        <v>16</v>
      </c>
      <c r="C133" t="s">
        <v>475</v>
      </c>
      <c r="D133" t="s">
        <v>476</v>
      </c>
      <c r="E133">
        <v>20517</v>
      </c>
      <c r="F133">
        <v>1956</v>
      </c>
      <c r="G133">
        <v>63</v>
      </c>
      <c r="H133" t="s">
        <v>477</v>
      </c>
      <c r="I133">
        <v>31320</v>
      </c>
      <c r="J133" t="s">
        <v>33</v>
      </c>
      <c r="K133">
        <v>10</v>
      </c>
      <c r="L133">
        <v>500</v>
      </c>
    </row>
    <row r="134" spans="1:12" x14ac:dyDescent="0.25">
      <c r="A134">
        <v>7</v>
      </c>
      <c r="B134" t="s">
        <v>16</v>
      </c>
      <c r="C134" t="s">
        <v>34</v>
      </c>
      <c r="D134" t="s">
        <v>35</v>
      </c>
      <c r="E134">
        <v>20366</v>
      </c>
      <c r="F134">
        <v>1955</v>
      </c>
      <c r="G134">
        <v>64</v>
      </c>
      <c r="H134" t="s">
        <v>37</v>
      </c>
      <c r="I134">
        <v>31320</v>
      </c>
      <c r="J134" t="s">
        <v>38</v>
      </c>
      <c r="K134">
        <v>10</v>
      </c>
      <c r="L134">
        <v>500</v>
      </c>
    </row>
    <row r="135" spans="1:12" x14ac:dyDescent="0.25">
      <c r="A135">
        <v>8</v>
      </c>
      <c r="B135" t="s">
        <v>11</v>
      </c>
      <c r="C135" t="s">
        <v>36</v>
      </c>
      <c r="D135" t="s">
        <v>39</v>
      </c>
      <c r="E135">
        <v>20301</v>
      </c>
      <c r="F135">
        <v>1955</v>
      </c>
      <c r="G135">
        <v>64</v>
      </c>
      <c r="H135" t="s">
        <v>40</v>
      </c>
      <c r="I135">
        <v>31320</v>
      </c>
      <c r="J135" t="s">
        <v>38</v>
      </c>
      <c r="K135">
        <v>10</v>
      </c>
      <c r="L135">
        <v>500</v>
      </c>
    </row>
    <row r="136" spans="1:12" x14ac:dyDescent="0.25">
      <c r="A136">
        <v>71</v>
      </c>
      <c r="B136" t="s">
        <v>11</v>
      </c>
      <c r="C136" t="s">
        <v>214</v>
      </c>
      <c r="D136" t="s">
        <v>215</v>
      </c>
      <c r="E136">
        <v>20160</v>
      </c>
      <c r="F136">
        <v>1955</v>
      </c>
      <c r="G136">
        <v>64</v>
      </c>
      <c r="H136" t="s">
        <v>216</v>
      </c>
      <c r="I136">
        <v>31750</v>
      </c>
      <c r="J136" t="s">
        <v>81</v>
      </c>
      <c r="K136">
        <v>2</v>
      </c>
      <c r="L136">
        <v>100</v>
      </c>
    </row>
    <row r="137" spans="1:12" x14ac:dyDescent="0.25">
      <c r="A137">
        <v>75</v>
      </c>
      <c r="B137" t="s">
        <v>11</v>
      </c>
      <c r="C137" t="s">
        <v>223</v>
      </c>
      <c r="D137" t="s">
        <v>224</v>
      </c>
      <c r="E137">
        <v>20352</v>
      </c>
      <c r="F137">
        <v>1955</v>
      </c>
      <c r="G137">
        <v>64</v>
      </c>
      <c r="H137" t="s">
        <v>216</v>
      </c>
      <c r="I137">
        <v>31670</v>
      </c>
      <c r="J137" t="s">
        <v>23</v>
      </c>
      <c r="K137">
        <v>10</v>
      </c>
      <c r="L137">
        <v>500</v>
      </c>
    </row>
    <row r="138" spans="1:12" x14ac:dyDescent="0.25">
      <c r="A138">
        <v>134</v>
      </c>
      <c r="B138" t="s">
        <v>11</v>
      </c>
      <c r="C138" t="s">
        <v>338</v>
      </c>
      <c r="D138" t="s">
        <v>339</v>
      </c>
      <c r="E138">
        <v>20266</v>
      </c>
      <c r="F138">
        <v>1955</v>
      </c>
      <c r="G138">
        <v>64</v>
      </c>
      <c r="H138" t="s">
        <v>340</v>
      </c>
      <c r="I138">
        <v>31670</v>
      </c>
      <c r="J138" t="s">
        <v>23</v>
      </c>
      <c r="K138">
        <v>2</v>
      </c>
      <c r="L138">
        <v>100</v>
      </c>
    </row>
    <row r="139" spans="1:12" x14ac:dyDescent="0.25">
      <c r="A139">
        <v>147</v>
      </c>
      <c r="B139" t="s">
        <v>11</v>
      </c>
      <c r="C139" t="s">
        <v>86</v>
      </c>
      <c r="D139" t="s">
        <v>261</v>
      </c>
      <c r="E139">
        <v>20195</v>
      </c>
      <c r="F139">
        <v>1955</v>
      </c>
      <c r="G139">
        <v>64</v>
      </c>
      <c r="H139" t="s">
        <v>365</v>
      </c>
      <c r="I139">
        <v>31450</v>
      </c>
      <c r="J139" t="s">
        <v>170</v>
      </c>
      <c r="K139">
        <v>5</v>
      </c>
      <c r="L139">
        <v>250</v>
      </c>
    </row>
    <row r="140" spans="1:12" x14ac:dyDescent="0.25">
      <c r="A140">
        <v>148</v>
      </c>
      <c r="B140" t="s">
        <v>16</v>
      </c>
      <c r="C140" t="s">
        <v>366</v>
      </c>
      <c r="D140" t="s">
        <v>88</v>
      </c>
      <c r="E140">
        <v>20190</v>
      </c>
      <c r="F140">
        <v>1955</v>
      </c>
      <c r="G140">
        <v>64</v>
      </c>
      <c r="H140" t="s">
        <v>367</v>
      </c>
      <c r="I140">
        <v>31450</v>
      </c>
      <c r="J140" t="s">
        <v>170</v>
      </c>
      <c r="K140">
        <v>4</v>
      </c>
      <c r="L140">
        <v>200</v>
      </c>
    </row>
    <row r="141" spans="1:12" x14ac:dyDescent="0.25">
      <c r="A141">
        <v>2</v>
      </c>
      <c r="B141" t="s">
        <v>16</v>
      </c>
      <c r="C141" t="s">
        <v>17</v>
      </c>
      <c r="D141" t="s">
        <v>18</v>
      </c>
      <c r="E141">
        <v>19885</v>
      </c>
      <c r="F141">
        <v>1954</v>
      </c>
      <c r="G141">
        <v>65</v>
      </c>
      <c r="H141" t="s">
        <v>19</v>
      </c>
      <c r="I141">
        <v>31670</v>
      </c>
      <c r="J141" t="s">
        <v>15</v>
      </c>
      <c r="K141">
        <v>10</v>
      </c>
      <c r="L141">
        <v>500</v>
      </c>
    </row>
    <row r="142" spans="1:12" x14ac:dyDescent="0.25">
      <c r="A142">
        <v>17</v>
      </c>
      <c r="B142" t="s">
        <v>11</v>
      </c>
      <c r="C142" t="s">
        <v>62</v>
      </c>
      <c r="D142" t="s">
        <v>63</v>
      </c>
      <c r="E142">
        <v>20028</v>
      </c>
      <c r="F142">
        <v>1954</v>
      </c>
      <c r="G142">
        <v>65</v>
      </c>
      <c r="H142" t="s">
        <v>64</v>
      </c>
      <c r="I142">
        <v>31320</v>
      </c>
      <c r="J142" t="s">
        <v>33</v>
      </c>
      <c r="K142">
        <v>2</v>
      </c>
      <c r="L142">
        <v>100</v>
      </c>
    </row>
    <row r="143" spans="1:12" x14ac:dyDescent="0.25">
      <c r="A143">
        <v>65</v>
      </c>
      <c r="B143" t="s">
        <v>16</v>
      </c>
      <c r="C143" t="s">
        <v>197</v>
      </c>
      <c r="D143" t="s">
        <v>198</v>
      </c>
      <c r="E143">
        <v>19934</v>
      </c>
      <c r="F143">
        <v>1954</v>
      </c>
      <c r="G143">
        <v>65</v>
      </c>
      <c r="H143" t="s">
        <v>199</v>
      </c>
      <c r="I143">
        <v>31670</v>
      </c>
      <c r="J143" t="s">
        <v>23</v>
      </c>
      <c r="K143">
        <v>2</v>
      </c>
      <c r="L143">
        <v>100</v>
      </c>
    </row>
    <row r="144" spans="1:12" x14ac:dyDescent="0.25">
      <c r="A144">
        <v>171</v>
      </c>
      <c r="B144" t="s">
        <v>11</v>
      </c>
      <c r="C144" t="s">
        <v>424</v>
      </c>
      <c r="D144" t="s">
        <v>215</v>
      </c>
      <c r="E144">
        <v>20058</v>
      </c>
      <c r="F144">
        <v>1954</v>
      </c>
      <c r="G144">
        <v>65</v>
      </c>
      <c r="H144" t="s">
        <v>425</v>
      </c>
      <c r="I144">
        <v>31750</v>
      </c>
      <c r="J144" t="s">
        <v>81</v>
      </c>
      <c r="K144">
        <v>1</v>
      </c>
      <c r="L144">
        <v>50</v>
      </c>
    </row>
    <row r="145" spans="1:12" x14ac:dyDescent="0.25">
      <c r="A145">
        <v>59</v>
      </c>
      <c r="B145" t="s">
        <v>11</v>
      </c>
      <c r="C145" t="s">
        <v>181</v>
      </c>
      <c r="D145" t="s">
        <v>182</v>
      </c>
      <c r="E145">
        <v>19437</v>
      </c>
      <c r="F145">
        <v>1953</v>
      </c>
      <c r="G145">
        <v>66</v>
      </c>
      <c r="H145" t="s">
        <v>122</v>
      </c>
      <c r="I145">
        <v>31450</v>
      </c>
      <c r="J145" t="s">
        <v>183</v>
      </c>
      <c r="K145">
        <v>10</v>
      </c>
      <c r="L145">
        <v>500</v>
      </c>
    </row>
    <row r="146" spans="1:12" x14ac:dyDescent="0.25">
      <c r="A146">
        <v>162</v>
      </c>
      <c r="B146" t="s">
        <v>16</v>
      </c>
      <c r="C146" t="s">
        <v>402</v>
      </c>
      <c r="D146" t="s">
        <v>49</v>
      </c>
      <c r="E146">
        <v>19516</v>
      </c>
      <c r="F146">
        <v>1953</v>
      </c>
      <c r="G146">
        <v>66</v>
      </c>
      <c r="H146" t="s">
        <v>403</v>
      </c>
      <c r="I146">
        <v>31750</v>
      </c>
      <c r="J146" t="s">
        <v>81</v>
      </c>
      <c r="K146">
        <v>5</v>
      </c>
      <c r="L146">
        <v>250</v>
      </c>
    </row>
    <row r="147" spans="1:12" x14ac:dyDescent="0.25">
      <c r="A147">
        <v>1</v>
      </c>
      <c r="B147" t="s">
        <v>11</v>
      </c>
      <c r="C147" t="s">
        <v>12</v>
      </c>
      <c r="D147" t="s">
        <v>13</v>
      </c>
      <c r="E147">
        <v>19173</v>
      </c>
      <c r="F147">
        <v>1952</v>
      </c>
      <c r="G147">
        <v>67</v>
      </c>
      <c r="H147" t="s">
        <v>14</v>
      </c>
      <c r="I147">
        <v>31670</v>
      </c>
      <c r="J147" t="s">
        <v>15</v>
      </c>
      <c r="K147">
        <v>10</v>
      </c>
      <c r="L147">
        <v>500</v>
      </c>
    </row>
    <row r="148" spans="1:12" x14ac:dyDescent="0.25">
      <c r="A148">
        <v>5</v>
      </c>
      <c r="B148" t="s">
        <v>11</v>
      </c>
      <c r="C148" t="s">
        <v>27</v>
      </c>
      <c r="D148" t="s">
        <v>28</v>
      </c>
      <c r="E148">
        <v>19217</v>
      </c>
      <c r="F148">
        <v>1952</v>
      </c>
      <c r="G148">
        <v>67</v>
      </c>
      <c r="H148" t="s">
        <v>29</v>
      </c>
      <c r="I148">
        <v>31670</v>
      </c>
      <c r="J148" t="s">
        <v>23</v>
      </c>
      <c r="K148">
        <v>2</v>
      </c>
      <c r="L148">
        <v>100</v>
      </c>
    </row>
    <row r="149" spans="1:12" x14ac:dyDescent="0.25">
      <c r="A149">
        <v>25</v>
      </c>
      <c r="B149" t="s">
        <v>11</v>
      </c>
      <c r="C149" t="s">
        <v>82</v>
      </c>
      <c r="D149" t="s">
        <v>83</v>
      </c>
      <c r="E149">
        <v>19266</v>
      </c>
      <c r="F149">
        <v>1952</v>
      </c>
      <c r="G149">
        <v>67</v>
      </c>
      <c r="H149" t="s">
        <v>84</v>
      </c>
      <c r="I149">
        <v>31670</v>
      </c>
      <c r="J149" t="s">
        <v>15</v>
      </c>
      <c r="K149">
        <v>2</v>
      </c>
      <c r="L149">
        <v>100</v>
      </c>
    </row>
    <row r="150" spans="1:12" x14ac:dyDescent="0.25">
      <c r="A150">
        <v>43</v>
      </c>
      <c r="B150" t="s">
        <v>16</v>
      </c>
      <c r="C150" t="s">
        <v>138</v>
      </c>
      <c r="D150" t="s">
        <v>139</v>
      </c>
      <c r="E150">
        <v>19001</v>
      </c>
      <c r="F150">
        <v>1952</v>
      </c>
      <c r="G150">
        <v>67</v>
      </c>
      <c r="H150" t="s">
        <v>140</v>
      </c>
      <c r="I150">
        <v>31450</v>
      </c>
      <c r="J150" t="s">
        <v>100</v>
      </c>
      <c r="K150">
        <v>2</v>
      </c>
      <c r="L150">
        <v>100</v>
      </c>
    </row>
    <row r="151" spans="1:12" x14ac:dyDescent="0.25">
      <c r="A151">
        <v>146</v>
      </c>
      <c r="B151" t="s">
        <v>11</v>
      </c>
      <c r="C151" t="s">
        <v>363</v>
      </c>
      <c r="D151" t="s">
        <v>252</v>
      </c>
      <c r="E151">
        <v>19085</v>
      </c>
      <c r="F151">
        <v>1952</v>
      </c>
      <c r="G151">
        <v>67</v>
      </c>
      <c r="H151" t="s">
        <v>364</v>
      </c>
      <c r="I151">
        <v>31450</v>
      </c>
      <c r="J151" t="s">
        <v>170</v>
      </c>
      <c r="K151">
        <v>1</v>
      </c>
      <c r="L151">
        <v>50</v>
      </c>
    </row>
    <row r="152" spans="1:12" x14ac:dyDescent="0.25">
      <c r="A152">
        <v>156</v>
      </c>
      <c r="B152" t="s">
        <v>16</v>
      </c>
      <c r="C152" t="s">
        <v>386</v>
      </c>
      <c r="D152" t="s">
        <v>354</v>
      </c>
      <c r="E152">
        <v>19131</v>
      </c>
      <c r="F152">
        <v>1952</v>
      </c>
      <c r="G152">
        <v>67</v>
      </c>
      <c r="H152" t="s">
        <v>387</v>
      </c>
      <c r="I152">
        <v>31450</v>
      </c>
      <c r="J152" t="s">
        <v>388</v>
      </c>
      <c r="K152">
        <v>1</v>
      </c>
      <c r="L152">
        <v>50</v>
      </c>
    </row>
    <row r="153" spans="1:12" x14ac:dyDescent="0.25">
      <c r="A153">
        <v>66</v>
      </c>
      <c r="B153" t="s">
        <v>11</v>
      </c>
      <c r="C153" t="s">
        <v>200</v>
      </c>
      <c r="D153" t="s">
        <v>201</v>
      </c>
      <c r="E153">
        <v>18836</v>
      </c>
      <c r="F153">
        <v>1951</v>
      </c>
      <c r="G153">
        <v>68</v>
      </c>
      <c r="H153" t="s">
        <v>202</v>
      </c>
      <c r="I153">
        <v>31320</v>
      </c>
      <c r="J153" t="s">
        <v>146</v>
      </c>
      <c r="K153">
        <v>2</v>
      </c>
      <c r="L153">
        <v>100</v>
      </c>
    </row>
    <row r="154" spans="1:12" x14ac:dyDescent="0.25">
      <c r="A154">
        <v>80</v>
      </c>
      <c r="B154" t="s">
        <v>16</v>
      </c>
      <c r="C154" t="s">
        <v>233</v>
      </c>
      <c r="D154" t="s">
        <v>234</v>
      </c>
      <c r="E154">
        <v>18629</v>
      </c>
      <c r="F154">
        <v>1951</v>
      </c>
      <c r="G154">
        <v>68</v>
      </c>
      <c r="H154" t="s">
        <v>235</v>
      </c>
      <c r="I154">
        <v>31450</v>
      </c>
      <c r="J154" t="s">
        <v>236</v>
      </c>
      <c r="K154">
        <v>2</v>
      </c>
      <c r="L154">
        <v>100</v>
      </c>
    </row>
    <row r="155" spans="1:12" x14ac:dyDescent="0.25">
      <c r="A155">
        <v>89</v>
      </c>
      <c r="B155" t="s">
        <v>16</v>
      </c>
      <c r="C155" t="s">
        <v>247</v>
      </c>
      <c r="D155" t="s">
        <v>49</v>
      </c>
      <c r="E155">
        <v>18759</v>
      </c>
      <c r="F155">
        <v>1951</v>
      </c>
      <c r="G155">
        <v>68</v>
      </c>
      <c r="H155" t="s">
        <v>126</v>
      </c>
      <c r="I155">
        <v>31300</v>
      </c>
      <c r="J155" t="s">
        <v>248</v>
      </c>
      <c r="K155">
        <v>10</v>
      </c>
      <c r="L155">
        <v>500</v>
      </c>
    </row>
    <row r="156" spans="1:12" x14ac:dyDescent="0.25">
      <c r="A156">
        <v>122</v>
      </c>
      <c r="B156" t="s">
        <v>16</v>
      </c>
      <c r="C156" t="s">
        <v>308</v>
      </c>
      <c r="D156" t="s">
        <v>309</v>
      </c>
      <c r="E156">
        <v>18780</v>
      </c>
      <c r="F156">
        <v>1951</v>
      </c>
      <c r="G156">
        <v>68</v>
      </c>
      <c r="H156" t="s">
        <v>311</v>
      </c>
      <c r="I156">
        <v>31650</v>
      </c>
      <c r="J156" t="s">
        <v>312</v>
      </c>
      <c r="K156">
        <v>12</v>
      </c>
      <c r="L156">
        <v>600</v>
      </c>
    </row>
    <row r="157" spans="1:12" x14ac:dyDescent="0.25">
      <c r="A157">
        <v>600</v>
      </c>
      <c r="B157" t="s">
        <v>11</v>
      </c>
      <c r="C157" t="s">
        <v>310</v>
      </c>
      <c r="D157" t="s">
        <v>313</v>
      </c>
      <c r="E157">
        <v>18858</v>
      </c>
      <c r="F157">
        <v>1951</v>
      </c>
      <c r="G157">
        <v>68</v>
      </c>
      <c r="H157" t="s">
        <v>314</v>
      </c>
      <c r="I157">
        <v>31650</v>
      </c>
      <c r="J157" t="s">
        <v>312</v>
      </c>
      <c r="K157">
        <v>12</v>
      </c>
      <c r="L157">
        <v>600</v>
      </c>
    </row>
    <row r="158" spans="1:12" x14ac:dyDescent="0.25">
      <c r="A158">
        <v>4</v>
      </c>
      <c r="B158" t="s">
        <v>11</v>
      </c>
      <c r="C158" t="s">
        <v>24</v>
      </c>
      <c r="D158" t="s">
        <v>25</v>
      </c>
      <c r="E158">
        <v>18481</v>
      </c>
      <c r="F158">
        <v>1950</v>
      </c>
      <c r="G158">
        <v>69</v>
      </c>
      <c r="H158" t="s">
        <v>26</v>
      </c>
      <c r="I158">
        <v>31670</v>
      </c>
      <c r="J158" t="s">
        <v>23</v>
      </c>
      <c r="K158">
        <v>1</v>
      </c>
      <c r="L158">
        <v>50</v>
      </c>
    </row>
    <row r="159" spans="1:12" x14ac:dyDescent="0.25">
      <c r="A159">
        <v>9</v>
      </c>
      <c r="B159" t="s">
        <v>11</v>
      </c>
      <c r="C159" t="s">
        <v>41</v>
      </c>
      <c r="D159" t="s">
        <v>42</v>
      </c>
      <c r="E159">
        <v>18428</v>
      </c>
      <c r="F159">
        <v>1950</v>
      </c>
      <c r="G159">
        <v>69</v>
      </c>
      <c r="H159" t="s">
        <v>43</v>
      </c>
      <c r="I159">
        <v>31320</v>
      </c>
      <c r="J159" t="s">
        <v>33</v>
      </c>
      <c r="K159">
        <v>10</v>
      </c>
      <c r="L159">
        <v>500</v>
      </c>
    </row>
    <row r="160" spans="1:12" x14ac:dyDescent="0.25">
      <c r="A160">
        <v>10</v>
      </c>
      <c r="B160" t="s">
        <v>16</v>
      </c>
      <c r="C160" t="s">
        <v>44</v>
      </c>
      <c r="D160" t="s">
        <v>18</v>
      </c>
      <c r="E160">
        <v>18534</v>
      </c>
      <c r="F160">
        <v>1950</v>
      </c>
      <c r="G160">
        <v>69</v>
      </c>
      <c r="H160" t="s">
        <v>45</v>
      </c>
      <c r="I160">
        <v>31320</v>
      </c>
      <c r="J160" t="s">
        <v>33</v>
      </c>
      <c r="K160">
        <v>10</v>
      </c>
      <c r="L160">
        <v>500</v>
      </c>
    </row>
    <row r="161" spans="1:12" x14ac:dyDescent="0.25">
      <c r="A161">
        <v>18</v>
      </c>
      <c r="B161" t="s">
        <v>11</v>
      </c>
      <c r="C161" t="s">
        <v>65</v>
      </c>
      <c r="D161" t="s">
        <v>66</v>
      </c>
      <c r="E161">
        <v>18594</v>
      </c>
      <c r="F161">
        <v>1950</v>
      </c>
      <c r="G161">
        <v>69</v>
      </c>
      <c r="H161" t="s">
        <v>67</v>
      </c>
      <c r="I161">
        <v>31670</v>
      </c>
      <c r="J161" t="s">
        <v>15</v>
      </c>
      <c r="K161">
        <v>6</v>
      </c>
      <c r="L161">
        <v>300</v>
      </c>
    </row>
    <row r="162" spans="1:12" x14ac:dyDescent="0.25">
      <c r="A162">
        <v>24</v>
      </c>
      <c r="B162" t="s">
        <v>11</v>
      </c>
      <c r="C162" t="s">
        <v>79</v>
      </c>
      <c r="D162" t="s">
        <v>80</v>
      </c>
      <c r="E162">
        <v>18452</v>
      </c>
      <c r="F162">
        <v>1950</v>
      </c>
      <c r="G162">
        <v>69</v>
      </c>
      <c r="H162" t="s">
        <v>45</v>
      </c>
      <c r="I162">
        <v>31750</v>
      </c>
      <c r="J162" t="s">
        <v>81</v>
      </c>
      <c r="K162">
        <v>4</v>
      </c>
      <c r="L162">
        <v>200</v>
      </c>
    </row>
    <row r="163" spans="1:12" x14ac:dyDescent="0.25">
      <c r="A163">
        <v>56</v>
      </c>
      <c r="B163" t="s">
        <v>16</v>
      </c>
      <c r="C163" t="s">
        <v>172</v>
      </c>
      <c r="D163" t="s">
        <v>173</v>
      </c>
      <c r="E163">
        <v>18496</v>
      </c>
      <c r="F163">
        <v>1950</v>
      </c>
      <c r="G163">
        <v>69</v>
      </c>
      <c r="H163" t="s">
        <v>174</v>
      </c>
      <c r="I163">
        <v>31470</v>
      </c>
      <c r="J163" t="s">
        <v>175</v>
      </c>
      <c r="K163">
        <v>2</v>
      </c>
      <c r="L163">
        <v>100</v>
      </c>
    </row>
    <row r="164" spans="1:12" x14ac:dyDescent="0.25">
      <c r="A164">
        <v>165</v>
      </c>
      <c r="B164" t="s">
        <v>16</v>
      </c>
      <c r="C164" t="s">
        <v>408</v>
      </c>
      <c r="D164" t="s">
        <v>409</v>
      </c>
      <c r="E164">
        <v>18363</v>
      </c>
      <c r="F164">
        <v>1950</v>
      </c>
      <c r="G164">
        <v>69</v>
      </c>
      <c r="H164" t="s">
        <v>410</v>
      </c>
      <c r="I164">
        <v>31520</v>
      </c>
      <c r="J164" t="s">
        <v>188</v>
      </c>
      <c r="K164">
        <v>10</v>
      </c>
      <c r="L164">
        <v>500</v>
      </c>
    </row>
    <row r="165" spans="1:12" x14ac:dyDescent="0.25">
      <c r="A165">
        <v>169</v>
      </c>
      <c r="B165" t="s">
        <v>16</v>
      </c>
      <c r="C165" t="s">
        <v>421</v>
      </c>
      <c r="D165" t="s">
        <v>210</v>
      </c>
      <c r="E165">
        <v>18516</v>
      </c>
      <c r="F165">
        <v>1950</v>
      </c>
      <c r="G165">
        <v>69</v>
      </c>
      <c r="H165" t="s">
        <v>422</v>
      </c>
      <c r="I165">
        <v>31300</v>
      </c>
      <c r="J165" t="s">
        <v>126</v>
      </c>
      <c r="K165">
        <v>2</v>
      </c>
      <c r="L165">
        <v>100</v>
      </c>
    </row>
    <row r="166" spans="1:12" x14ac:dyDescent="0.25">
      <c r="A166">
        <v>186</v>
      </c>
      <c r="B166" t="s">
        <v>11</v>
      </c>
      <c r="C166" t="s">
        <v>458</v>
      </c>
      <c r="D166" t="s">
        <v>42</v>
      </c>
      <c r="E166">
        <v>18317</v>
      </c>
      <c r="F166">
        <v>1950</v>
      </c>
      <c r="G166">
        <v>69</v>
      </c>
      <c r="H166" t="s">
        <v>126</v>
      </c>
      <c r="I166">
        <v>31810</v>
      </c>
      <c r="J166" t="s">
        <v>459</v>
      </c>
      <c r="K166">
        <v>2</v>
      </c>
      <c r="L166">
        <v>100</v>
      </c>
    </row>
    <row r="167" spans="1:12" x14ac:dyDescent="0.25">
      <c r="A167">
        <v>16</v>
      </c>
      <c r="B167" t="s">
        <v>16</v>
      </c>
      <c r="C167" t="s">
        <v>60</v>
      </c>
      <c r="D167" t="s">
        <v>61</v>
      </c>
      <c r="E167">
        <v>17388</v>
      </c>
      <c r="F167">
        <v>1947</v>
      </c>
      <c r="G167">
        <v>72</v>
      </c>
      <c r="H167" t="s">
        <v>54</v>
      </c>
      <c r="I167">
        <v>31130</v>
      </c>
      <c r="J167" t="s">
        <v>59</v>
      </c>
      <c r="K167">
        <v>10</v>
      </c>
      <c r="L167">
        <v>500</v>
      </c>
    </row>
    <row r="168" spans="1:12" x14ac:dyDescent="0.25">
      <c r="A168">
        <v>39</v>
      </c>
      <c r="B168" t="s">
        <v>11</v>
      </c>
      <c r="C168" t="s">
        <v>127</v>
      </c>
      <c r="D168" t="s">
        <v>128</v>
      </c>
      <c r="E168">
        <v>17447</v>
      </c>
      <c r="F168">
        <v>1947</v>
      </c>
      <c r="G168">
        <v>72</v>
      </c>
      <c r="H168" t="s">
        <v>129</v>
      </c>
      <c r="I168">
        <v>31320</v>
      </c>
      <c r="J168" t="s">
        <v>33</v>
      </c>
      <c r="K168">
        <v>10</v>
      </c>
      <c r="L168">
        <v>500</v>
      </c>
    </row>
    <row r="169" spans="1:12" x14ac:dyDescent="0.25">
      <c r="A169">
        <v>62</v>
      </c>
      <c r="B169" t="s">
        <v>16</v>
      </c>
      <c r="C169" t="s">
        <v>190</v>
      </c>
      <c r="D169" t="s">
        <v>191</v>
      </c>
      <c r="E169">
        <v>17317</v>
      </c>
      <c r="F169">
        <v>1947</v>
      </c>
      <c r="G169">
        <v>72</v>
      </c>
      <c r="H169" t="s">
        <v>54</v>
      </c>
      <c r="I169">
        <v>31320</v>
      </c>
      <c r="J169" t="s">
        <v>33</v>
      </c>
      <c r="K169">
        <v>10</v>
      </c>
      <c r="L169">
        <v>500</v>
      </c>
    </row>
    <row r="170" spans="1:12" x14ac:dyDescent="0.25">
      <c r="A170">
        <v>177</v>
      </c>
      <c r="B170" t="s">
        <v>16</v>
      </c>
      <c r="C170" t="s">
        <v>440</v>
      </c>
      <c r="D170" t="s">
        <v>49</v>
      </c>
      <c r="E170">
        <v>17492</v>
      </c>
      <c r="F170">
        <v>1947</v>
      </c>
      <c r="G170">
        <v>72</v>
      </c>
      <c r="H170">
        <v>69002</v>
      </c>
      <c r="I170">
        <v>69100</v>
      </c>
      <c r="J170" t="s">
        <v>441</v>
      </c>
      <c r="K170">
        <v>10</v>
      </c>
      <c r="L170">
        <v>500</v>
      </c>
    </row>
    <row r="171" spans="1:12" x14ac:dyDescent="0.25">
      <c r="A171">
        <v>6</v>
      </c>
      <c r="B171" t="s">
        <v>11</v>
      </c>
      <c r="C171" t="s">
        <v>30</v>
      </c>
      <c r="D171" t="s">
        <v>31</v>
      </c>
      <c r="E171">
        <v>16883</v>
      </c>
      <c r="F171">
        <v>1946</v>
      </c>
      <c r="G171">
        <v>73</v>
      </c>
      <c r="H171" t="s">
        <v>32</v>
      </c>
      <c r="I171">
        <v>31320</v>
      </c>
      <c r="J171" t="s">
        <v>33</v>
      </c>
      <c r="K171">
        <v>10</v>
      </c>
      <c r="L171">
        <v>500</v>
      </c>
    </row>
    <row r="172" spans="1:12" x14ac:dyDescent="0.25">
      <c r="A172">
        <v>51</v>
      </c>
      <c r="B172" t="s">
        <v>11</v>
      </c>
      <c r="C172" t="s">
        <v>161</v>
      </c>
      <c r="D172" t="s">
        <v>162</v>
      </c>
      <c r="E172">
        <v>17018</v>
      </c>
      <c r="F172">
        <v>1946</v>
      </c>
      <c r="G172">
        <v>73</v>
      </c>
      <c r="H172" t="s">
        <v>163</v>
      </c>
      <c r="I172">
        <v>31750</v>
      </c>
      <c r="J172" t="s">
        <v>81</v>
      </c>
      <c r="K172">
        <v>10</v>
      </c>
      <c r="L172">
        <v>500</v>
      </c>
    </row>
    <row r="173" spans="1:12" x14ac:dyDescent="0.25">
      <c r="A173">
        <v>78</v>
      </c>
      <c r="B173" t="s">
        <v>11</v>
      </c>
      <c r="C173" t="s">
        <v>229</v>
      </c>
      <c r="D173" t="s">
        <v>116</v>
      </c>
      <c r="E173">
        <v>16997</v>
      </c>
      <c r="F173">
        <v>1946</v>
      </c>
      <c r="G173">
        <v>73</v>
      </c>
      <c r="H173" t="s">
        <v>230</v>
      </c>
      <c r="I173">
        <v>31670</v>
      </c>
      <c r="J173" t="s">
        <v>23</v>
      </c>
      <c r="K173">
        <v>4</v>
      </c>
      <c r="L173">
        <v>200</v>
      </c>
    </row>
    <row r="174" spans="1:12" x14ac:dyDescent="0.25">
      <c r="A174">
        <v>164</v>
      </c>
      <c r="B174" t="s">
        <v>16</v>
      </c>
      <c r="C174" t="s">
        <v>79</v>
      </c>
      <c r="D174" t="s">
        <v>61</v>
      </c>
      <c r="E174">
        <v>17064</v>
      </c>
      <c r="F174">
        <v>1946</v>
      </c>
      <c r="G174">
        <v>73</v>
      </c>
      <c r="H174" t="s">
        <v>202</v>
      </c>
      <c r="I174">
        <v>78640</v>
      </c>
      <c r="J174" t="s">
        <v>407</v>
      </c>
      <c r="K174">
        <v>1</v>
      </c>
      <c r="L174">
        <v>50</v>
      </c>
    </row>
    <row r="175" spans="1:12" x14ac:dyDescent="0.25">
      <c r="A175">
        <v>126</v>
      </c>
      <c r="B175" t="s">
        <v>11</v>
      </c>
      <c r="C175" t="s">
        <v>319</v>
      </c>
      <c r="D175" t="s">
        <v>130</v>
      </c>
      <c r="E175">
        <v>16742</v>
      </c>
      <c r="F175">
        <v>1945</v>
      </c>
      <c r="G175">
        <v>74</v>
      </c>
      <c r="H175" t="s">
        <v>320</v>
      </c>
      <c r="I175">
        <v>31450</v>
      </c>
      <c r="J175" t="s">
        <v>100</v>
      </c>
      <c r="K175">
        <v>4</v>
      </c>
      <c r="L175">
        <v>200</v>
      </c>
    </row>
    <row r="176" spans="1:12" x14ac:dyDescent="0.25">
      <c r="A176">
        <v>33</v>
      </c>
      <c r="B176" t="s">
        <v>16</v>
      </c>
      <c r="C176" t="s">
        <v>104</v>
      </c>
      <c r="D176" t="s">
        <v>105</v>
      </c>
      <c r="E176">
        <v>16134</v>
      </c>
      <c r="F176">
        <v>1944</v>
      </c>
      <c r="G176">
        <v>75</v>
      </c>
      <c r="H176" t="s">
        <v>106</v>
      </c>
      <c r="I176">
        <v>31450</v>
      </c>
      <c r="J176" t="s">
        <v>100</v>
      </c>
      <c r="K176">
        <v>2</v>
      </c>
      <c r="L176">
        <v>100</v>
      </c>
    </row>
    <row r="177" spans="1:12" x14ac:dyDescent="0.25">
      <c r="A177">
        <v>69</v>
      </c>
      <c r="B177" t="s">
        <v>16</v>
      </c>
      <c r="C177" t="s">
        <v>209</v>
      </c>
      <c r="D177" t="s">
        <v>210</v>
      </c>
      <c r="E177">
        <v>16325</v>
      </c>
      <c r="F177">
        <v>1944</v>
      </c>
      <c r="G177">
        <v>75</v>
      </c>
      <c r="H177" t="s">
        <v>212</v>
      </c>
      <c r="I177">
        <v>31450</v>
      </c>
      <c r="J177" t="s">
        <v>170</v>
      </c>
      <c r="K177">
        <v>10</v>
      </c>
      <c r="L177">
        <v>500</v>
      </c>
    </row>
    <row r="178" spans="1:12" x14ac:dyDescent="0.25">
      <c r="A178">
        <v>135</v>
      </c>
      <c r="B178" t="s">
        <v>16</v>
      </c>
      <c r="C178" t="s">
        <v>341</v>
      </c>
      <c r="D178" t="s">
        <v>342</v>
      </c>
      <c r="E178">
        <v>16099</v>
      </c>
      <c r="F178">
        <v>1944</v>
      </c>
      <c r="G178">
        <v>75</v>
      </c>
      <c r="I178">
        <v>31450</v>
      </c>
      <c r="J178" t="s">
        <v>170</v>
      </c>
      <c r="K178">
        <v>4</v>
      </c>
      <c r="L178">
        <v>200</v>
      </c>
    </row>
    <row r="179" spans="1:12" x14ac:dyDescent="0.25">
      <c r="A179">
        <v>50</v>
      </c>
      <c r="B179" t="s">
        <v>16</v>
      </c>
      <c r="C179" t="s">
        <v>158</v>
      </c>
      <c r="D179" t="s">
        <v>159</v>
      </c>
      <c r="E179">
        <v>16056</v>
      </c>
      <c r="F179">
        <v>1943</v>
      </c>
      <c r="G179">
        <v>76</v>
      </c>
      <c r="H179" t="s">
        <v>160</v>
      </c>
      <c r="I179">
        <v>31750</v>
      </c>
      <c r="J179" t="s">
        <v>81</v>
      </c>
      <c r="K179">
        <v>10</v>
      </c>
      <c r="L179">
        <v>500</v>
      </c>
    </row>
    <row r="180" spans="1:12" x14ac:dyDescent="0.25">
      <c r="A180">
        <v>68</v>
      </c>
      <c r="B180" t="s">
        <v>11</v>
      </c>
      <c r="C180" t="s">
        <v>205</v>
      </c>
      <c r="D180" t="s">
        <v>207</v>
      </c>
      <c r="E180">
        <v>15946</v>
      </c>
      <c r="F180">
        <v>1943</v>
      </c>
      <c r="G180">
        <v>76</v>
      </c>
      <c r="H180" t="s">
        <v>208</v>
      </c>
      <c r="I180">
        <v>31320</v>
      </c>
      <c r="J180" t="s">
        <v>146</v>
      </c>
      <c r="K180">
        <v>10</v>
      </c>
      <c r="L180">
        <v>500</v>
      </c>
    </row>
    <row r="181" spans="1:12" x14ac:dyDescent="0.25">
      <c r="A181">
        <v>67</v>
      </c>
      <c r="B181" t="s">
        <v>16</v>
      </c>
      <c r="C181" t="s">
        <v>203</v>
      </c>
      <c r="D181" t="s">
        <v>204</v>
      </c>
      <c r="E181">
        <v>15434</v>
      </c>
      <c r="F181">
        <v>1942</v>
      </c>
      <c r="G181">
        <v>77</v>
      </c>
      <c r="H181" t="s">
        <v>206</v>
      </c>
      <c r="I181">
        <v>31320</v>
      </c>
      <c r="J181" t="s">
        <v>146</v>
      </c>
      <c r="K181">
        <v>4</v>
      </c>
      <c r="L181">
        <v>200</v>
      </c>
    </row>
    <row r="182" spans="1:12" x14ac:dyDescent="0.25">
      <c r="A182">
        <v>72</v>
      </c>
      <c r="B182" t="s">
        <v>16</v>
      </c>
      <c r="C182" t="s">
        <v>217</v>
      </c>
      <c r="D182" t="s">
        <v>218</v>
      </c>
      <c r="E182">
        <v>15471</v>
      </c>
      <c r="F182">
        <v>1942</v>
      </c>
      <c r="G182">
        <v>77</v>
      </c>
      <c r="H182" t="s">
        <v>54</v>
      </c>
      <c r="I182">
        <v>31670</v>
      </c>
      <c r="J182" t="s">
        <v>23</v>
      </c>
      <c r="K182">
        <v>1</v>
      </c>
      <c r="L182">
        <v>50</v>
      </c>
    </row>
    <row r="183" spans="1:12" x14ac:dyDescent="0.25">
      <c r="A183">
        <v>3</v>
      </c>
      <c r="B183" t="s">
        <v>16</v>
      </c>
      <c r="C183" t="s">
        <v>20</v>
      </c>
      <c r="D183" t="s">
        <v>21</v>
      </c>
      <c r="E183">
        <v>15132</v>
      </c>
      <c r="F183">
        <v>1941</v>
      </c>
      <c r="G183">
        <v>78</v>
      </c>
      <c r="H183" t="s">
        <v>22</v>
      </c>
      <c r="I183">
        <v>31670</v>
      </c>
      <c r="J183" t="s">
        <v>23</v>
      </c>
      <c r="K183">
        <v>8</v>
      </c>
      <c r="L183">
        <v>400</v>
      </c>
    </row>
    <row r="184" spans="1:12" x14ac:dyDescent="0.25">
      <c r="A184">
        <v>34</v>
      </c>
      <c r="B184" t="s">
        <v>16</v>
      </c>
      <c r="C184" t="s">
        <v>107</v>
      </c>
      <c r="D184" t="s">
        <v>108</v>
      </c>
      <c r="E184">
        <v>15086</v>
      </c>
      <c r="F184">
        <v>1941</v>
      </c>
      <c r="G184">
        <v>78</v>
      </c>
      <c r="H184" t="s">
        <v>109</v>
      </c>
      <c r="I184">
        <v>31450</v>
      </c>
      <c r="J184" t="s">
        <v>110</v>
      </c>
      <c r="K184">
        <v>10</v>
      </c>
      <c r="L184">
        <v>500</v>
      </c>
    </row>
    <row r="185" spans="1:12" x14ac:dyDescent="0.25">
      <c r="A185">
        <v>70</v>
      </c>
      <c r="B185" t="s">
        <v>11</v>
      </c>
      <c r="C185" t="s">
        <v>211</v>
      </c>
      <c r="D185" t="s">
        <v>139</v>
      </c>
      <c r="E185">
        <v>14453</v>
      </c>
      <c r="F185">
        <v>1939</v>
      </c>
      <c r="G185">
        <v>80</v>
      </c>
      <c r="H185" t="s">
        <v>213</v>
      </c>
      <c r="I185">
        <v>31450</v>
      </c>
      <c r="J185" t="s">
        <v>170</v>
      </c>
      <c r="K185">
        <v>10</v>
      </c>
      <c r="L185">
        <v>500</v>
      </c>
    </row>
    <row r="186" spans="1:12" x14ac:dyDescent="0.25">
      <c r="A186">
        <v>15</v>
      </c>
      <c r="B186" t="s">
        <v>11</v>
      </c>
      <c r="C186" t="s">
        <v>56</v>
      </c>
      <c r="D186" t="s">
        <v>57</v>
      </c>
      <c r="E186">
        <v>12625</v>
      </c>
      <c r="F186">
        <v>1934</v>
      </c>
      <c r="G186">
        <v>85</v>
      </c>
      <c r="H186" t="s">
        <v>58</v>
      </c>
      <c r="I186">
        <v>31130</v>
      </c>
      <c r="J186" t="s">
        <v>59</v>
      </c>
      <c r="K186">
        <v>10</v>
      </c>
      <c r="L186">
        <v>500</v>
      </c>
    </row>
    <row r="187" spans="1:12" x14ac:dyDescent="0.25">
      <c r="G187">
        <f>SUM(G2:G186)/186</f>
        <v>47.967741935483872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6"/>
  <sheetViews>
    <sheetView tabSelected="1" topLeftCell="G1" workbookViewId="0">
      <selection activeCell="X17" sqref="X17"/>
    </sheetView>
  </sheetViews>
  <sheetFormatPr baseColWidth="10" defaultRowHeight="15" x14ac:dyDescent="0.25"/>
  <cols>
    <col min="2" max="2" width="25.28515625" customWidth="1"/>
    <col min="6" max="6" width="15.42578125" customWidth="1"/>
    <col min="12" max="12" width="16.5703125" customWidth="1"/>
    <col min="16" max="16" width="21" customWidth="1"/>
  </cols>
  <sheetData>
    <row r="1" spans="1:26" x14ac:dyDescent="0.25">
      <c r="A1">
        <v>31300</v>
      </c>
      <c r="B1" s="20" t="s">
        <v>146</v>
      </c>
    </row>
    <row r="2" spans="1:26" x14ac:dyDescent="0.25">
      <c r="A2">
        <v>31320</v>
      </c>
      <c r="B2" s="20" t="s">
        <v>146</v>
      </c>
    </row>
    <row r="3" spans="1:26" x14ac:dyDescent="0.25">
      <c r="A3">
        <v>31320</v>
      </c>
      <c r="B3" s="20" t="s">
        <v>146</v>
      </c>
      <c r="C3" t="s">
        <v>23</v>
      </c>
      <c r="D3" t="s">
        <v>33</v>
      </c>
      <c r="E3" t="s">
        <v>146</v>
      </c>
      <c r="F3" t="s">
        <v>81</v>
      </c>
      <c r="G3" t="s">
        <v>170</v>
      </c>
      <c r="H3" t="s">
        <v>100</v>
      </c>
      <c r="I3" t="s">
        <v>262</v>
      </c>
      <c r="J3" t="s">
        <v>335</v>
      </c>
      <c r="K3" t="s">
        <v>271</v>
      </c>
      <c r="L3" t="s">
        <v>328</v>
      </c>
      <c r="M3" t="s">
        <v>38</v>
      </c>
      <c r="N3" t="s">
        <v>496</v>
      </c>
      <c r="O3" t="s">
        <v>501</v>
      </c>
      <c r="P3" t="s">
        <v>388</v>
      </c>
      <c r="Q3" t="s">
        <v>280</v>
      </c>
      <c r="R3" t="s">
        <v>236</v>
      </c>
      <c r="S3" t="s">
        <v>459</v>
      </c>
      <c r="T3" t="s">
        <v>110</v>
      </c>
    </row>
    <row r="4" spans="1:26" x14ac:dyDescent="0.25">
      <c r="A4">
        <v>31320</v>
      </c>
      <c r="B4" s="20" t="s">
        <v>146</v>
      </c>
      <c r="C4">
        <f>COUNTIF($B:$B,"Labège")</f>
        <v>37</v>
      </c>
      <c r="D4">
        <f>COUNTIF($B:$B,"Castanet-Tolosan")</f>
        <v>25</v>
      </c>
      <c r="E4">
        <f>COUNTIF($B:$B,"Aureville")</f>
        <v>12</v>
      </c>
      <c r="F4">
        <f>COUNTIF($B:$B,"Escalquens")</f>
        <v>12</v>
      </c>
      <c r="G4">
        <f>COUNTIF($B:$B,"ayguesvives")</f>
        <v>11</v>
      </c>
      <c r="H4">
        <f>COUNTIF($B:$B,"Donneville")</f>
        <v>7</v>
      </c>
      <c r="I4">
        <f>COUNTIF($B:$B,"Pechabou")</f>
        <v>5</v>
      </c>
      <c r="J4">
        <f>COUNTIF($B:$B,"Ramonville")</f>
        <v>4</v>
      </c>
      <c r="K4">
        <f>COUNTIF($B:$B,"Baziège")</f>
        <v>4</v>
      </c>
      <c r="L4">
        <f>COUNTIF($B:$B,"Montlaur")</f>
        <v>3</v>
      </c>
      <c r="M4">
        <f>COUNTIF($B:$B,"Auzeville Tolosane")</f>
        <v>2</v>
      </c>
      <c r="N4">
        <f>COUNTIF($B:$B,"Labastide de Beauvoir")</f>
        <v>2</v>
      </c>
      <c r="O4">
        <f>COUNTIF($B:$B,"Montbrun-Lauragais")</f>
        <v>2</v>
      </c>
      <c r="P4">
        <f>COUNTIF($B:$B,"Noueilles")</f>
        <v>1</v>
      </c>
      <c r="Q4">
        <f>COUNTIF($B:$B,"Issus")</f>
        <v>1</v>
      </c>
      <c r="R4">
        <f>COUNTIF($B:$B,"Corronsac")</f>
        <v>1</v>
      </c>
      <c r="S4">
        <f>COUNTIF($B:$B,"Clermont Lefort")</f>
        <v>1</v>
      </c>
      <c r="T4">
        <f>COUNTIF($B:$B,"Montgiscard")</f>
        <v>1</v>
      </c>
      <c r="Z4">
        <f t="shared" ref="Z4:Z6" si="0">SUM(C4:Y4)</f>
        <v>131</v>
      </c>
    </row>
    <row r="5" spans="1:26" x14ac:dyDescent="0.25">
      <c r="A5">
        <v>31320</v>
      </c>
      <c r="B5" s="20" t="s">
        <v>146</v>
      </c>
      <c r="Z5">
        <f t="shared" si="0"/>
        <v>0</v>
      </c>
    </row>
    <row r="6" spans="1:26" x14ac:dyDescent="0.25">
      <c r="A6">
        <v>31320</v>
      </c>
      <c r="B6" s="20" t="s">
        <v>146</v>
      </c>
      <c r="C6" t="s">
        <v>126</v>
      </c>
      <c r="D6" t="s">
        <v>499</v>
      </c>
      <c r="E6" t="s">
        <v>495</v>
      </c>
      <c r="F6" t="s">
        <v>145</v>
      </c>
      <c r="G6" t="s">
        <v>312</v>
      </c>
      <c r="H6" t="s">
        <v>59</v>
      </c>
      <c r="I6" t="s">
        <v>417</v>
      </c>
      <c r="J6" t="s">
        <v>202</v>
      </c>
      <c r="K6" t="s">
        <v>259</v>
      </c>
      <c r="L6" t="s">
        <v>441</v>
      </c>
      <c r="M6" t="s">
        <v>498</v>
      </c>
      <c r="N6" t="s">
        <v>59</v>
      </c>
      <c r="O6" t="s">
        <v>152</v>
      </c>
      <c r="P6" t="s">
        <v>494</v>
      </c>
      <c r="Q6" t="s">
        <v>399</v>
      </c>
      <c r="R6" t="s">
        <v>497</v>
      </c>
      <c r="S6" t="s">
        <v>94</v>
      </c>
      <c r="T6" t="s">
        <v>175</v>
      </c>
      <c r="U6" t="s">
        <v>325</v>
      </c>
      <c r="V6" t="s">
        <v>500</v>
      </c>
      <c r="W6" t="s">
        <v>407</v>
      </c>
      <c r="X6" t="s">
        <v>332</v>
      </c>
      <c r="Y6" t="s">
        <v>303</v>
      </c>
      <c r="Z6">
        <f t="shared" si="0"/>
        <v>0</v>
      </c>
    </row>
    <row r="7" spans="1:26" x14ac:dyDescent="0.25">
      <c r="A7">
        <v>31320</v>
      </c>
      <c r="B7" s="20" t="s">
        <v>146</v>
      </c>
      <c r="C7">
        <f>COUNTIF($B:$B,"Toulouse")</f>
        <v>16</v>
      </c>
      <c r="D7">
        <f>COUNTIF($B:$B,"Saint-Avertin")</f>
        <v>5</v>
      </c>
      <c r="E7">
        <f>COUNTIF($B:$B,"MONTGEARD")</f>
        <v>3</v>
      </c>
      <c r="F7">
        <f>COUNTIF($B:$B,"Lanta")</f>
        <v>3</v>
      </c>
      <c r="G7">
        <f>COUNTIF($B:$B,"St Orens de Gameville")</f>
        <v>3</v>
      </c>
      <c r="H7">
        <f>COUNTIF($B:$B,"Balma")</f>
        <v>2</v>
      </c>
      <c r="I7">
        <f>COUNTIF($B:$B,"fendeille")</f>
        <v>2</v>
      </c>
      <c r="J7">
        <f>COUNTIF($B:$B,"Paris")</f>
        <v>2</v>
      </c>
      <c r="K7">
        <f>COUNTIF($B:$B,"Noumea- N calédomie")</f>
        <v>2</v>
      </c>
      <c r="L7">
        <f>COUNTIF($B:$B,"Villeurbanne")</f>
        <v>2</v>
      </c>
      <c r="M7">
        <f>COUNTIF($B:$B,"MAUVES")</f>
        <v>2</v>
      </c>
      <c r="N7">
        <f>COUNTIF($B:$B,"Balma")</f>
        <v>2</v>
      </c>
      <c r="O7">
        <f>COUNTIF($B:$B,"Bachos")</f>
        <v>1</v>
      </c>
      <c r="P7">
        <f>COUNTIF($B:$B,"Auvers")</f>
        <v>1</v>
      </c>
      <c r="Q7">
        <f>COUNTIF($B:$B,"Lagardelle/Leze")</f>
        <v>1</v>
      </c>
      <c r="R7">
        <f>COUNTIF($B:$B,"NAILLOUX")</f>
        <v>1</v>
      </c>
      <c r="S7">
        <f>COUNTIF($B:$B,"Bordeaux")</f>
        <v>1</v>
      </c>
      <c r="T7">
        <f>COUNTIF($B:$B,"St Lys")</f>
        <v>1</v>
      </c>
      <c r="U7">
        <f>COUNTIF($B:$B,"Tournefeuille")</f>
        <v>1</v>
      </c>
      <c r="V7">
        <f>COUNTIF($B:$B,"SaintLaurentduVar")</f>
        <v>1</v>
      </c>
      <c r="W7">
        <f>COUNTIF($B:$B,"Villiers Saint Frédéric")</f>
        <v>1</v>
      </c>
      <c r="X7">
        <f>COUNTIF($B:$B,"Gardouch")</f>
        <v>1</v>
      </c>
      <c r="Y7">
        <f>COUNTIF($B:$B,"Gemenos")</f>
        <v>1</v>
      </c>
      <c r="Z7">
        <f>SUM(C7:Y7)</f>
        <v>55</v>
      </c>
    </row>
    <row r="8" spans="1:26" x14ac:dyDescent="0.25">
      <c r="A8">
        <v>31320</v>
      </c>
      <c r="B8" s="20" t="s">
        <v>146</v>
      </c>
      <c r="Z8">
        <f>SUM(Z4:Z7)</f>
        <v>186</v>
      </c>
    </row>
    <row r="9" spans="1:26" x14ac:dyDescent="0.25">
      <c r="A9">
        <v>31320</v>
      </c>
      <c r="B9" s="20" t="s">
        <v>146</v>
      </c>
    </row>
    <row r="10" spans="1:26" x14ac:dyDescent="0.25">
      <c r="A10">
        <v>31320</v>
      </c>
      <c r="B10" s="20" t="s">
        <v>146</v>
      </c>
    </row>
    <row r="11" spans="1:26" x14ac:dyDescent="0.25">
      <c r="A11">
        <v>31320</v>
      </c>
      <c r="B11" s="20" t="s">
        <v>146</v>
      </c>
    </row>
    <row r="12" spans="1:26" x14ac:dyDescent="0.25">
      <c r="A12">
        <v>31320</v>
      </c>
      <c r="B12" s="20" t="s">
        <v>146</v>
      </c>
    </row>
    <row r="13" spans="1:26" x14ac:dyDescent="0.25">
      <c r="A13">
        <v>91580</v>
      </c>
      <c r="B13" s="20" t="s">
        <v>472</v>
      </c>
    </row>
    <row r="14" spans="1:26" x14ac:dyDescent="0.25">
      <c r="A14">
        <v>31320</v>
      </c>
      <c r="B14" t="s">
        <v>38</v>
      </c>
    </row>
    <row r="15" spans="1:26" x14ac:dyDescent="0.25">
      <c r="A15">
        <v>31320</v>
      </c>
      <c r="B15" t="s">
        <v>38</v>
      </c>
    </row>
    <row r="16" spans="1:26" x14ac:dyDescent="0.25">
      <c r="A16">
        <v>31450</v>
      </c>
      <c r="B16" t="s">
        <v>170</v>
      </c>
    </row>
    <row r="17" spans="1:2" x14ac:dyDescent="0.25">
      <c r="A17">
        <v>31450</v>
      </c>
      <c r="B17" t="s">
        <v>170</v>
      </c>
    </row>
    <row r="18" spans="1:2" x14ac:dyDescent="0.25">
      <c r="A18">
        <v>31450</v>
      </c>
      <c r="B18" t="s">
        <v>170</v>
      </c>
    </row>
    <row r="19" spans="1:2" x14ac:dyDescent="0.25">
      <c r="A19">
        <v>31450</v>
      </c>
      <c r="B19" t="s">
        <v>170</v>
      </c>
    </row>
    <row r="20" spans="1:2" x14ac:dyDescent="0.25">
      <c r="A20">
        <v>31450</v>
      </c>
      <c r="B20" t="s">
        <v>170</v>
      </c>
    </row>
    <row r="21" spans="1:2" x14ac:dyDescent="0.25">
      <c r="A21">
        <v>31450</v>
      </c>
      <c r="B21" t="s">
        <v>170</v>
      </c>
    </row>
    <row r="22" spans="1:2" x14ac:dyDescent="0.25">
      <c r="A22">
        <v>31450</v>
      </c>
      <c r="B22" t="s">
        <v>170</v>
      </c>
    </row>
    <row r="23" spans="1:2" x14ac:dyDescent="0.25">
      <c r="A23">
        <v>31450</v>
      </c>
      <c r="B23" t="s">
        <v>170</v>
      </c>
    </row>
    <row r="24" spans="1:2" x14ac:dyDescent="0.25">
      <c r="A24">
        <v>31450</v>
      </c>
      <c r="B24" t="s">
        <v>170</v>
      </c>
    </row>
    <row r="25" spans="1:2" x14ac:dyDescent="0.25">
      <c r="A25">
        <v>31450</v>
      </c>
      <c r="B25" t="s">
        <v>170</v>
      </c>
    </row>
    <row r="26" spans="1:2" x14ac:dyDescent="0.25">
      <c r="A26">
        <v>31450</v>
      </c>
      <c r="B26" t="s">
        <v>170</v>
      </c>
    </row>
    <row r="27" spans="1:2" x14ac:dyDescent="0.25">
      <c r="A27">
        <v>31440</v>
      </c>
      <c r="B27" t="s">
        <v>152</v>
      </c>
    </row>
    <row r="28" spans="1:2" x14ac:dyDescent="0.25">
      <c r="A28">
        <v>31130</v>
      </c>
      <c r="B28" t="s">
        <v>59</v>
      </c>
    </row>
    <row r="29" spans="1:2" x14ac:dyDescent="0.25">
      <c r="A29">
        <v>31130</v>
      </c>
      <c r="B29" t="s">
        <v>59</v>
      </c>
    </row>
    <row r="30" spans="1:2" x14ac:dyDescent="0.25">
      <c r="A30">
        <v>31450</v>
      </c>
      <c r="B30" t="s">
        <v>271</v>
      </c>
    </row>
    <row r="31" spans="1:2" x14ac:dyDescent="0.25">
      <c r="A31">
        <v>31450</v>
      </c>
      <c r="B31" t="s">
        <v>271</v>
      </c>
    </row>
    <row r="32" spans="1:2" x14ac:dyDescent="0.25">
      <c r="A32">
        <v>31450</v>
      </c>
      <c r="B32" t="s">
        <v>271</v>
      </c>
    </row>
    <row r="33" spans="1:2" x14ac:dyDescent="0.25">
      <c r="A33">
        <v>31450</v>
      </c>
      <c r="B33" t="s">
        <v>271</v>
      </c>
    </row>
    <row r="34" spans="1:2" x14ac:dyDescent="0.25">
      <c r="A34">
        <v>33000</v>
      </c>
      <c r="B34" t="s">
        <v>94</v>
      </c>
    </row>
    <row r="35" spans="1:2" x14ac:dyDescent="0.25">
      <c r="A35">
        <v>31320</v>
      </c>
      <c r="B35" t="s">
        <v>33</v>
      </c>
    </row>
    <row r="36" spans="1:2" x14ac:dyDescent="0.25">
      <c r="A36">
        <v>31320</v>
      </c>
      <c r="B36" t="s">
        <v>33</v>
      </c>
    </row>
    <row r="37" spans="1:2" x14ac:dyDescent="0.25">
      <c r="A37">
        <v>31320</v>
      </c>
      <c r="B37" t="s">
        <v>33</v>
      </c>
    </row>
    <row r="38" spans="1:2" x14ac:dyDescent="0.25">
      <c r="A38">
        <v>31320</v>
      </c>
      <c r="B38" t="s">
        <v>33</v>
      </c>
    </row>
    <row r="39" spans="1:2" x14ac:dyDescent="0.25">
      <c r="A39">
        <v>31320</v>
      </c>
      <c r="B39" t="s">
        <v>33</v>
      </c>
    </row>
    <row r="40" spans="1:2" x14ac:dyDescent="0.25">
      <c r="A40">
        <v>31320</v>
      </c>
      <c r="B40" t="s">
        <v>33</v>
      </c>
    </row>
    <row r="41" spans="1:2" x14ac:dyDescent="0.25">
      <c r="A41">
        <v>31320</v>
      </c>
      <c r="B41" t="s">
        <v>33</v>
      </c>
    </row>
    <row r="42" spans="1:2" x14ac:dyDescent="0.25">
      <c r="A42">
        <v>31320</v>
      </c>
      <c r="B42" t="s">
        <v>33</v>
      </c>
    </row>
    <row r="43" spans="1:2" x14ac:dyDescent="0.25">
      <c r="A43">
        <v>31320</v>
      </c>
      <c r="B43" t="s">
        <v>33</v>
      </c>
    </row>
    <row r="44" spans="1:2" x14ac:dyDescent="0.25">
      <c r="A44">
        <v>31320</v>
      </c>
      <c r="B44" t="s">
        <v>33</v>
      </c>
    </row>
    <row r="45" spans="1:2" x14ac:dyDescent="0.25">
      <c r="A45">
        <v>31320</v>
      </c>
      <c r="B45" t="s">
        <v>33</v>
      </c>
    </row>
    <row r="46" spans="1:2" x14ac:dyDescent="0.25">
      <c r="A46">
        <v>31320</v>
      </c>
      <c r="B46" t="s">
        <v>33</v>
      </c>
    </row>
    <row r="47" spans="1:2" x14ac:dyDescent="0.25">
      <c r="A47">
        <v>31320</v>
      </c>
      <c r="B47" t="s">
        <v>33</v>
      </c>
    </row>
    <row r="48" spans="1:2" x14ac:dyDescent="0.25">
      <c r="A48">
        <v>31320</v>
      </c>
      <c r="B48" t="s">
        <v>33</v>
      </c>
    </row>
    <row r="49" spans="1:2" x14ac:dyDescent="0.25">
      <c r="A49">
        <v>31320</v>
      </c>
      <c r="B49" t="s">
        <v>33</v>
      </c>
    </row>
    <row r="50" spans="1:2" x14ac:dyDescent="0.25">
      <c r="A50">
        <v>31320</v>
      </c>
      <c r="B50" t="s">
        <v>33</v>
      </c>
    </row>
    <row r="51" spans="1:2" x14ac:dyDescent="0.25">
      <c r="A51">
        <v>31320</v>
      </c>
      <c r="B51" t="s">
        <v>33</v>
      </c>
    </row>
    <row r="52" spans="1:2" x14ac:dyDescent="0.25">
      <c r="A52">
        <v>31320</v>
      </c>
      <c r="B52" t="s">
        <v>33</v>
      </c>
    </row>
    <row r="53" spans="1:2" x14ac:dyDescent="0.25">
      <c r="A53">
        <v>31320</v>
      </c>
      <c r="B53" t="s">
        <v>33</v>
      </c>
    </row>
    <row r="54" spans="1:2" x14ac:dyDescent="0.25">
      <c r="A54">
        <v>31320</v>
      </c>
      <c r="B54" t="s">
        <v>33</v>
      </c>
    </row>
    <row r="55" spans="1:2" x14ac:dyDescent="0.25">
      <c r="A55">
        <v>31320</v>
      </c>
      <c r="B55" t="s">
        <v>33</v>
      </c>
    </row>
    <row r="56" spans="1:2" x14ac:dyDescent="0.25">
      <c r="A56">
        <v>31320</v>
      </c>
      <c r="B56" t="s">
        <v>33</v>
      </c>
    </row>
    <row r="57" spans="1:2" x14ac:dyDescent="0.25">
      <c r="A57">
        <v>31320</v>
      </c>
      <c r="B57" t="s">
        <v>33</v>
      </c>
    </row>
    <row r="58" spans="1:2" x14ac:dyDescent="0.25">
      <c r="A58">
        <v>31320</v>
      </c>
      <c r="B58" t="s">
        <v>33</v>
      </c>
    </row>
    <row r="59" spans="1:2" x14ac:dyDescent="0.25">
      <c r="A59">
        <v>31321</v>
      </c>
      <c r="B59" t="s">
        <v>33</v>
      </c>
    </row>
    <row r="60" spans="1:2" x14ac:dyDescent="0.25">
      <c r="A60">
        <v>31810</v>
      </c>
      <c r="B60" t="s">
        <v>459</v>
      </c>
    </row>
    <row r="61" spans="1:2" x14ac:dyDescent="0.25">
      <c r="A61">
        <v>31450</v>
      </c>
      <c r="B61" t="s">
        <v>236</v>
      </c>
    </row>
    <row r="62" spans="1:2" x14ac:dyDescent="0.25">
      <c r="A62">
        <v>31450</v>
      </c>
      <c r="B62" t="s">
        <v>100</v>
      </c>
    </row>
    <row r="63" spans="1:2" x14ac:dyDescent="0.25">
      <c r="A63">
        <v>31450</v>
      </c>
      <c r="B63" t="s">
        <v>100</v>
      </c>
    </row>
    <row r="64" spans="1:2" x14ac:dyDescent="0.25">
      <c r="A64">
        <v>31450</v>
      </c>
      <c r="B64" t="s">
        <v>100</v>
      </c>
    </row>
    <row r="65" spans="1:2" x14ac:dyDescent="0.25">
      <c r="A65">
        <v>31450</v>
      </c>
      <c r="B65" t="s">
        <v>100</v>
      </c>
    </row>
    <row r="66" spans="1:2" x14ac:dyDescent="0.25">
      <c r="A66">
        <v>31450</v>
      </c>
      <c r="B66" t="s">
        <v>100</v>
      </c>
    </row>
    <row r="67" spans="1:2" x14ac:dyDescent="0.25">
      <c r="A67">
        <v>31450</v>
      </c>
      <c r="B67" t="s">
        <v>100</v>
      </c>
    </row>
    <row r="68" spans="1:2" x14ac:dyDescent="0.25">
      <c r="A68">
        <v>31450</v>
      </c>
      <c r="B68" t="s">
        <v>100</v>
      </c>
    </row>
    <row r="69" spans="1:2" x14ac:dyDescent="0.25">
      <c r="A69">
        <v>31750</v>
      </c>
      <c r="B69" t="s">
        <v>81</v>
      </c>
    </row>
    <row r="70" spans="1:2" x14ac:dyDescent="0.25">
      <c r="A70">
        <v>31750</v>
      </c>
      <c r="B70" t="s">
        <v>81</v>
      </c>
    </row>
    <row r="71" spans="1:2" x14ac:dyDescent="0.25">
      <c r="A71">
        <v>31750</v>
      </c>
      <c r="B71" t="s">
        <v>81</v>
      </c>
    </row>
    <row r="72" spans="1:2" x14ac:dyDescent="0.25">
      <c r="A72">
        <v>31750</v>
      </c>
      <c r="B72" t="s">
        <v>81</v>
      </c>
    </row>
    <row r="73" spans="1:2" x14ac:dyDescent="0.25">
      <c r="A73">
        <v>31750</v>
      </c>
      <c r="B73" t="s">
        <v>81</v>
      </c>
    </row>
    <row r="74" spans="1:2" x14ac:dyDescent="0.25">
      <c r="A74">
        <v>31750</v>
      </c>
      <c r="B74" t="s">
        <v>81</v>
      </c>
    </row>
    <row r="75" spans="1:2" x14ac:dyDescent="0.25">
      <c r="A75">
        <v>31750</v>
      </c>
      <c r="B75" t="s">
        <v>81</v>
      </c>
    </row>
    <row r="76" spans="1:2" x14ac:dyDescent="0.25">
      <c r="A76">
        <v>31750</v>
      </c>
      <c r="B76" t="s">
        <v>81</v>
      </c>
    </row>
    <row r="77" spans="1:2" x14ac:dyDescent="0.25">
      <c r="A77">
        <v>31750</v>
      </c>
      <c r="B77" t="s">
        <v>81</v>
      </c>
    </row>
    <row r="78" spans="1:2" x14ac:dyDescent="0.25">
      <c r="A78">
        <v>31750</v>
      </c>
      <c r="B78" t="s">
        <v>81</v>
      </c>
    </row>
    <row r="79" spans="1:2" x14ac:dyDescent="0.25">
      <c r="A79">
        <v>31750</v>
      </c>
      <c r="B79" t="s">
        <v>81</v>
      </c>
    </row>
    <row r="80" spans="1:2" x14ac:dyDescent="0.25">
      <c r="A80">
        <v>31750</v>
      </c>
      <c r="B80" t="s">
        <v>81</v>
      </c>
    </row>
    <row r="81" spans="1:2" x14ac:dyDescent="0.25">
      <c r="A81">
        <v>11400</v>
      </c>
      <c r="B81" t="s">
        <v>416</v>
      </c>
    </row>
    <row r="82" spans="1:2" x14ac:dyDescent="0.25">
      <c r="A82">
        <v>11400</v>
      </c>
      <c r="B82" t="s">
        <v>416</v>
      </c>
    </row>
    <row r="83" spans="1:2" x14ac:dyDescent="0.25">
      <c r="A83">
        <v>31290</v>
      </c>
      <c r="B83" t="s">
        <v>332</v>
      </c>
    </row>
    <row r="84" spans="1:2" x14ac:dyDescent="0.25">
      <c r="A84">
        <v>13420</v>
      </c>
      <c r="B84" t="s">
        <v>303</v>
      </c>
    </row>
    <row r="85" spans="1:2" x14ac:dyDescent="0.25">
      <c r="A85">
        <v>31450</v>
      </c>
      <c r="B85" t="s">
        <v>280</v>
      </c>
    </row>
    <row r="86" spans="1:2" x14ac:dyDescent="0.25">
      <c r="A86">
        <v>31450</v>
      </c>
      <c r="B86" t="s">
        <v>55</v>
      </c>
    </row>
    <row r="87" spans="1:2" x14ac:dyDescent="0.25">
      <c r="A87">
        <v>31450</v>
      </c>
      <c r="B87" t="s">
        <v>55</v>
      </c>
    </row>
    <row r="88" spans="1:2" x14ac:dyDescent="0.25">
      <c r="A88">
        <v>31670</v>
      </c>
      <c r="B88" t="s">
        <v>23</v>
      </c>
    </row>
    <row r="89" spans="1:2" x14ac:dyDescent="0.25">
      <c r="A89">
        <v>31670</v>
      </c>
      <c r="B89" t="s">
        <v>23</v>
      </c>
    </row>
    <row r="90" spans="1:2" x14ac:dyDescent="0.25">
      <c r="A90">
        <v>31670</v>
      </c>
      <c r="B90" t="s">
        <v>23</v>
      </c>
    </row>
    <row r="91" spans="1:2" x14ac:dyDescent="0.25">
      <c r="A91">
        <v>31670</v>
      </c>
      <c r="B91" t="s">
        <v>23</v>
      </c>
    </row>
    <row r="92" spans="1:2" x14ac:dyDescent="0.25">
      <c r="A92">
        <v>31670</v>
      </c>
      <c r="B92" t="s">
        <v>23</v>
      </c>
    </row>
    <row r="93" spans="1:2" x14ac:dyDescent="0.25">
      <c r="A93">
        <v>31670</v>
      </c>
      <c r="B93" t="s">
        <v>23</v>
      </c>
    </row>
    <row r="94" spans="1:2" x14ac:dyDescent="0.25">
      <c r="A94">
        <v>31670</v>
      </c>
      <c r="B94" t="s">
        <v>23</v>
      </c>
    </row>
    <row r="95" spans="1:2" x14ac:dyDescent="0.25">
      <c r="A95">
        <v>31670</v>
      </c>
      <c r="B95" t="s">
        <v>23</v>
      </c>
    </row>
    <row r="96" spans="1:2" x14ac:dyDescent="0.25">
      <c r="A96">
        <v>31670</v>
      </c>
      <c r="B96" t="s">
        <v>23</v>
      </c>
    </row>
    <row r="97" spans="1:2" x14ac:dyDescent="0.25">
      <c r="A97">
        <v>31670</v>
      </c>
      <c r="B97" t="s">
        <v>23</v>
      </c>
    </row>
    <row r="98" spans="1:2" x14ac:dyDescent="0.25">
      <c r="A98">
        <v>31670</v>
      </c>
      <c r="B98" t="s">
        <v>23</v>
      </c>
    </row>
    <row r="99" spans="1:2" x14ac:dyDescent="0.25">
      <c r="A99">
        <v>31670</v>
      </c>
      <c r="B99" t="s">
        <v>23</v>
      </c>
    </row>
    <row r="100" spans="1:2" x14ac:dyDescent="0.25">
      <c r="A100">
        <v>31670</v>
      </c>
      <c r="B100" t="s">
        <v>23</v>
      </c>
    </row>
    <row r="101" spans="1:2" x14ac:dyDescent="0.25">
      <c r="A101">
        <v>31670</v>
      </c>
      <c r="B101" t="s">
        <v>23</v>
      </c>
    </row>
    <row r="102" spans="1:2" x14ac:dyDescent="0.25">
      <c r="A102">
        <v>31670</v>
      </c>
      <c r="B102" t="s">
        <v>23</v>
      </c>
    </row>
    <row r="103" spans="1:2" x14ac:dyDescent="0.25">
      <c r="A103">
        <v>31670</v>
      </c>
      <c r="B103" t="s">
        <v>23</v>
      </c>
    </row>
    <row r="104" spans="1:2" x14ac:dyDescent="0.25">
      <c r="A104">
        <v>31670</v>
      </c>
      <c r="B104" t="s">
        <v>23</v>
      </c>
    </row>
    <row r="105" spans="1:2" x14ac:dyDescent="0.25">
      <c r="A105">
        <v>31670</v>
      </c>
      <c r="B105" t="s">
        <v>23</v>
      </c>
    </row>
    <row r="106" spans="1:2" x14ac:dyDescent="0.25">
      <c r="A106">
        <v>31670</v>
      </c>
      <c r="B106" t="s">
        <v>23</v>
      </c>
    </row>
    <row r="107" spans="1:2" x14ac:dyDescent="0.25">
      <c r="A107">
        <v>31670</v>
      </c>
      <c r="B107" t="s">
        <v>23</v>
      </c>
    </row>
    <row r="108" spans="1:2" x14ac:dyDescent="0.25">
      <c r="A108">
        <v>31670</v>
      </c>
      <c r="B108" t="s">
        <v>23</v>
      </c>
    </row>
    <row r="109" spans="1:2" x14ac:dyDescent="0.25">
      <c r="A109">
        <v>31670</v>
      </c>
      <c r="B109" t="s">
        <v>23</v>
      </c>
    </row>
    <row r="110" spans="1:2" x14ac:dyDescent="0.25">
      <c r="A110">
        <v>31670</v>
      </c>
      <c r="B110" t="s">
        <v>23</v>
      </c>
    </row>
    <row r="111" spans="1:2" x14ac:dyDescent="0.25">
      <c r="A111">
        <v>31670</v>
      </c>
      <c r="B111" t="s">
        <v>23</v>
      </c>
    </row>
    <row r="112" spans="1:2" x14ac:dyDescent="0.25">
      <c r="A112">
        <v>31670</v>
      </c>
      <c r="B112" t="s">
        <v>23</v>
      </c>
    </row>
    <row r="113" spans="1:2" x14ac:dyDescent="0.25">
      <c r="A113">
        <v>31670</v>
      </c>
      <c r="B113" t="s">
        <v>23</v>
      </c>
    </row>
    <row r="114" spans="1:2" x14ac:dyDescent="0.25">
      <c r="A114">
        <v>31670</v>
      </c>
      <c r="B114" t="s">
        <v>23</v>
      </c>
    </row>
    <row r="115" spans="1:2" x14ac:dyDescent="0.25">
      <c r="A115">
        <v>31670</v>
      </c>
      <c r="B115" t="s">
        <v>23</v>
      </c>
    </row>
    <row r="116" spans="1:2" x14ac:dyDescent="0.25">
      <c r="A116">
        <v>31670</v>
      </c>
      <c r="B116" t="s">
        <v>23</v>
      </c>
    </row>
    <row r="117" spans="1:2" x14ac:dyDescent="0.25">
      <c r="A117">
        <v>31670</v>
      </c>
      <c r="B117" t="s">
        <v>23</v>
      </c>
    </row>
    <row r="118" spans="1:2" x14ac:dyDescent="0.25">
      <c r="A118">
        <v>31670</v>
      </c>
      <c r="B118" t="s">
        <v>23</v>
      </c>
    </row>
    <row r="119" spans="1:2" x14ac:dyDescent="0.25">
      <c r="A119">
        <v>31670</v>
      </c>
      <c r="B119" t="s">
        <v>23</v>
      </c>
    </row>
    <row r="120" spans="1:2" x14ac:dyDescent="0.25">
      <c r="A120">
        <v>31670</v>
      </c>
      <c r="B120" t="s">
        <v>23</v>
      </c>
    </row>
    <row r="121" spans="1:2" x14ac:dyDescent="0.25">
      <c r="A121">
        <v>31670</v>
      </c>
      <c r="B121" t="s">
        <v>23</v>
      </c>
    </row>
    <row r="122" spans="1:2" x14ac:dyDescent="0.25">
      <c r="A122">
        <v>31670</v>
      </c>
      <c r="B122" t="s">
        <v>23</v>
      </c>
    </row>
    <row r="123" spans="1:2" x14ac:dyDescent="0.25">
      <c r="A123">
        <v>31670</v>
      </c>
      <c r="B123" t="s">
        <v>23</v>
      </c>
    </row>
    <row r="124" spans="1:2" x14ac:dyDescent="0.25">
      <c r="A124">
        <v>31670</v>
      </c>
      <c r="B124" t="s">
        <v>23</v>
      </c>
    </row>
    <row r="125" spans="1:2" x14ac:dyDescent="0.25">
      <c r="A125">
        <v>31870</v>
      </c>
      <c r="B125" t="s">
        <v>399</v>
      </c>
    </row>
    <row r="126" spans="1:2" x14ac:dyDescent="0.25">
      <c r="A126">
        <v>31570</v>
      </c>
      <c r="B126" t="s">
        <v>145</v>
      </c>
    </row>
    <row r="127" spans="1:2" x14ac:dyDescent="0.25">
      <c r="A127">
        <v>31570</v>
      </c>
      <c r="B127" t="s">
        <v>145</v>
      </c>
    </row>
    <row r="128" spans="1:2" x14ac:dyDescent="0.25">
      <c r="A128">
        <v>31750</v>
      </c>
      <c r="B128" t="s">
        <v>145</v>
      </c>
    </row>
    <row r="129" spans="1:2" x14ac:dyDescent="0.25">
      <c r="A129">
        <v>44470</v>
      </c>
      <c r="B129" t="s">
        <v>468</v>
      </c>
    </row>
    <row r="130" spans="1:2" x14ac:dyDescent="0.25">
      <c r="A130">
        <v>44470</v>
      </c>
      <c r="B130" t="s">
        <v>468</v>
      </c>
    </row>
    <row r="131" spans="1:2" x14ac:dyDescent="0.25">
      <c r="A131">
        <v>31450</v>
      </c>
      <c r="B131" t="s">
        <v>183</v>
      </c>
    </row>
    <row r="132" spans="1:2" x14ac:dyDescent="0.25">
      <c r="A132">
        <v>31450</v>
      </c>
      <c r="B132" t="s">
        <v>183</v>
      </c>
    </row>
    <row r="133" spans="1:2" x14ac:dyDescent="0.25">
      <c r="A133">
        <v>31560</v>
      </c>
      <c r="B133" t="s">
        <v>371</v>
      </c>
    </row>
    <row r="134" spans="1:2" x14ac:dyDescent="0.25">
      <c r="A134">
        <v>31560</v>
      </c>
      <c r="B134" t="s">
        <v>371</v>
      </c>
    </row>
    <row r="135" spans="1:2" x14ac:dyDescent="0.25">
      <c r="A135">
        <v>31560</v>
      </c>
      <c r="B135" t="s">
        <v>371</v>
      </c>
    </row>
    <row r="136" spans="1:2" x14ac:dyDescent="0.25">
      <c r="A136">
        <v>31450</v>
      </c>
      <c r="B136" t="s">
        <v>110</v>
      </c>
    </row>
    <row r="137" spans="1:2" x14ac:dyDescent="0.25">
      <c r="A137">
        <v>31450</v>
      </c>
      <c r="B137" t="s">
        <v>451</v>
      </c>
    </row>
    <row r="138" spans="1:2" x14ac:dyDescent="0.25">
      <c r="A138">
        <v>31450</v>
      </c>
      <c r="B138" t="s">
        <v>328</v>
      </c>
    </row>
    <row r="139" spans="1:2" x14ac:dyDescent="0.25">
      <c r="A139">
        <v>31450</v>
      </c>
      <c r="B139" t="s">
        <v>328</v>
      </c>
    </row>
    <row r="140" spans="1:2" x14ac:dyDescent="0.25">
      <c r="A140">
        <v>31560</v>
      </c>
      <c r="B140" t="s">
        <v>446</v>
      </c>
    </row>
    <row r="141" spans="1:2" x14ac:dyDescent="0.25">
      <c r="A141">
        <v>31450</v>
      </c>
      <c r="B141" t="s">
        <v>388</v>
      </c>
    </row>
    <row r="142" spans="1:2" x14ac:dyDescent="0.25">
      <c r="A142">
        <v>98800</v>
      </c>
      <c r="B142" t="s">
        <v>259</v>
      </c>
    </row>
    <row r="143" spans="1:2" x14ac:dyDescent="0.25">
      <c r="A143">
        <v>98800</v>
      </c>
      <c r="B143" t="s">
        <v>259</v>
      </c>
    </row>
    <row r="144" spans="1:2" x14ac:dyDescent="0.25">
      <c r="A144">
        <v>75010</v>
      </c>
      <c r="B144" t="s">
        <v>202</v>
      </c>
    </row>
    <row r="145" spans="1:2" x14ac:dyDescent="0.25">
      <c r="A145">
        <v>75015</v>
      </c>
      <c r="B145" t="s">
        <v>202</v>
      </c>
    </row>
    <row r="146" spans="1:2" x14ac:dyDescent="0.25">
      <c r="A146">
        <v>31320</v>
      </c>
      <c r="B146" t="s">
        <v>262</v>
      </c>
    </row>
    <row r="147" spans="1:2" x14ac:dyDescent="0.25">
      <c r="A147">
        <v>31320</v>
      </c>
      <c r="B147" t="s">
        <v>262</v>
      </c>
    </row>
    <row r="148" spans="1:2" x14ac:dyDescent="0.25">
      <c r="A148">
        <v>31320</v>
      </c>
      <c r="B148" t="s">
        <v>262</v>
      </c>
    </row>
    <row r="149" spans="1:2" x14ac:dyDescent="0.25">
      <c r="A149">
        <v>31320</v>
      </c>
      <c r="B149" t="s">
        <v>262</v>
      </c>
    </row>
    <row r="150" spans="1:2" x14ac:dyDescent="0.25">
      <c r="A150">
        <v>31320</v>
      </c>
      <c r="B150" t="s">
        <v>262</v>
      </c>
    </row>
    <row r="151" spans="1:2" x14ac:dyDescent="0.25">
      <c r="A151">
        <v>31520</v>
      </c>
      <c r="B151" t="s">
        <v>335</v>
      </c>
    </row>
    <row r="152" spans="1:2" x14ac:dyDescent="0.25">
      <c r="A152">
        <v>31520</v>
      </c>
      <c r="B152" t="s">
        <v>335</v>
      </c>
    </row>
    <row r="153" spans="1:2" x14ac:dyDescent="0.25">
      <c r="A153">
        <v>31520</v>
      </c>
      <c r="B153" t="s">
        <v>335</v>
      </c>
    </row>
    <row r="154" spans="1:2" x14ac:dyDescent="0.25">
      <c r="A154">
        <v>31520</v>
      </c>
      <c r="B154" t="s">
        <v>335</v>
      </c>
    </row>
    <row r="155" spans="1:2" x14ac:dyDescent="0.25">
      <c r="A155">
        <v>35000</v>
      </c>
      <c r="B155" t="s">
        <v>392</v>
      </c>
    </row>
    <row r="156" spans="1:2" x14ac:dyDescent="0.25">
      <c r="A156">
        <v>31650</v>
      </c>
      <c r="B156" t="s">
        <v>312</v>
      </c>
    </row>
    <row r="157" spans="1:2" x14ac:dyDescent="0.25">
      <c r="A157">
        <v>37550</v>
      </c>
      <c r="B157" t="s">
        <v>285</v>
      </c>
    </row>
    <row r="158" spans="1:2" x14ac:dyDescent="0.25">
      <c r="A158">
        <v>37550</v>
      </c>
      <c r="B158" t="s">
        <v>285</v>
      </c>
    </row>
    <row r="159" spans="1:2" x14ac:dyDescent="0.25">
      <c r="A159">
        <v>37550</v>
      </c>
      <c r="B159" t="s">
        <v>285</v>
      </c>
    </row>
    <row r="160" spans="1:2" x14ac:dyDescent="0.25">
      <c r="A160">
        <v>37550</v>
      </c>
      <c r="B160" t="s">
        <v>285</v>
      </c>
    </row>
    <row r="161" spans="1:2" x14ac:dyDescent="0.25">
      <c r="A161">
        <v>37550</v>
      </c>
      <c r="B161" t="s">
        <v>285</v>
      </c>
    </row>
    <row r="162" spans="1:2" x14ac:dyDescent="0.25">
      <c r="A162">
        <v>11410</v>
      </c>
      <c r="B162" t="s">
        <v>432</v>
      </c>
    </row>
    <row r="163" spans="1:2" x14ac:dyDescent="0.25">
      <c r="A163">
        <v>6700</v>
      </c>
      <c r="B163" t="s">
        <v>445</v>
      </c>
    </row>
    <row r="164" spans="1:2" x14ac:dyDescent="0.25">
      <c r="A164">
        <v>31470</v>
      </c>
      <c r="B164" t="s">
        <v>175</v>
      </c>
    </row>
    <row r="165" spans="1:2" x14ac:dyDescent="0.25">
      <c r="A165">
        <v>31650</v>
      </c>
      <c r="B165" t="s">
        <v>312</v>
      </c>
    </row>
    <row r="166" spans="1:2" x14ac:dyDescent="0.25">
      <c r="A166">
        <v>31650</v>
      </c>
      <c r="B166" t="s">
        <v>312</v>
      </c>
    </row>
    <row r="167" spans="1:2" x14ac:dyDescent="0.25">
      <c r="A167">
        <v>31300</v>
      </c>
      <c r="B167" t="s">
        <v>126</v>
      </c>
    </row>
    <row r="168" spans="1:2" x14ac:dyDescent="0.25">
      <c r="A168">
        <v>31000</v>
      </c>
      <c r="B168" t="s">
        <v>126</v>
      </c>
    </row>
    <row r="169" spans="1:2" x14ac:dyDescent="0.25">
      <c r="A169">
        <v>31000</v>
      </c>
      <c r="B169" t="s">
        <v>126</v>
      </c>
    </row>
    <row r="170" spans="1:2" x14ac:dyDescent="0.25">
      <c r="A170">
        <v>31000</v>
      </c>
      <c r="B170" t="s">
        <v>126</v>
      </c>
    </row>
    <row r="171" spans="1:2" x14ac:dyDescent="0.25">
      <c r="A171">
        <v>31000</v>
      </c>
      <c r="B171" t="s">
        <v>126</v>
      </c>
    </row>
    <row r="172" spans="1:2" x14ac:dyDescent="0.25">
      <c r="A172">
        <v>31100</v>
      </c>
      <c r="B172" t="s">
        <v>126</v>
      </c>
    </row>
    <row r="173" spans="1:2" x14ac:dyDescent="0.25">
      <c r="A173">
        <v>31120</v>
      </c>
      <c r="B173" t="s">
        <v>126</v>
      </c>
    </row>
    <row r="174" spans="1:2" x14ac:dyDescent="0.25">
      <c r="A174">
        <v>31200</v>
      </c>
      <c r="B174" t="s">
        <v>126</v>
      </c>
    </row>
    <row r="175" spans="1:2" x14ac:dyDescent="0.25">
      <c r="A175">
        <v>31200</v>
      </c>
      <c r="B175" t="s">
        <v>126</v>
      </c>
    </row>
    <row r="176" spans="1:2" x14ac:dyDescent="0.25">
      <c r="A176">
        <v>31300</v>
      </c>
      <c r="B176" t="s">
        <v>126</v>
      </c>
    </row>
    <row r="177" spans="1:2" x14ac:dyDescent="0.25">
      <c r="A177">
        <v>31300</v>
      </c>
      <c r="B177" t="s">
        <v>126</v>
      </c>
    </row>
    <row r="178" spans="1:2" x14ac:dyDescent="0.25">
      <c r="A178">
        <v>31400</v>
      </c>
      <c r="B178" t="s">
        <v>126</v>
      </c>
    </row>
    <row r="179" spans="1:2" x14ac:dyDescent="0.25">
      <c r="A179">
        <v>31400</v>
      </c>
      <c r="B179" t="s">
        <v>126</v>
      </c>
    </row>
    <row r="180" spans="1:2" x14ac:dyDescent="0.25">
      <c r="A180">
        <v>31400</v>
      </c>
      <c r="B180" t="s">
        <v>126</v>
      </c>
    </row>
    <row r="181" spans="1:2" x14ac:dyDescent="0.25">
      <c r="A181">
        <v>31400</v>
      </c>
      <c r="B181" t="s">
        <v>126</v>
      </c>
    </row>
    <row r="182" spans="1:2" x14ac:dyDescent="0.25">
      <c r="A182">
        <v>31400</v>
      </c>
      <c r="B182" t="s">
        <v>126</v>
      </c>
    </row>
    <row r="183" spans="1:2" x14ac:dyDescent="0.25">
      <c r="A183">
        <v>31170</v>
      </c>
      <c r="B183" t="s">
        <v>325</v>
      </c>
    </row>
    <row r="184" spans="1:2" x14ac:dyDescent="0.25">
      <c r="A184">
        <v>69099</v>
      </c>
      <c r="B184" t="s">
        <v>441</v>
      </c>
    </row>
    <row r="185" spans="1:2" x14ac:dyDescent="0.25">
      <c r="A185">
        <v>69100</v>
      </c>
      <c r="B185" t="s">
        <v>441</v>
      </c>
    </row>
    <row r="186" spans="1:2" x14ac:dyDescent="0.25">
      <c r="A186">
        <v>78640</v>
      </c>
      <c r="B186" t="s">
        <v>407</v>
      </c>
    </row>
  </sheetData>
  <sortState ref="A1:D187">
    <sortCondition ref="B1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2019-03-09T15:23:03Z</dcterms:created>
  <dcterms:modified xsi:type="dcterms:W3CDTF">2019-03-10T16:50:31Z</dcterms:modified>
</cp:coreProperties>
</file>