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Administratif\Assurances\MAIF\"/>
    </mc:Choice>
  </mc:AlternateContent>
  <bookViews>
    <workbookView xWindow="0" yWindow="0" windowWidth="28800" windowHeight="11532" tabRatio="500"/>
  </bookViews>
  <sheets>
    <sheet name="ESTIMATIF " sheetId="1" r:id="rId1"/>
    <sheet name="Feuil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6" i="1" l="1"/>
  <c r="N17" i="1"/>
  <c r="N18" i="1"/>
  <c r="N19" i="1"/>
  <c r="N20" i="1"/>
  <c r="N21" i="1"/>
  <c r="N22" i="1"/>
  <c r="N23" i="1"/>
  <c r="N24" i="1"/>
  <c r="N25" i="1"/>
  <c r="N26" i="1"/>
  <c r="N27" i="1"/>
  <c r="N30" i="1"/>
  <c r="N31" i="1"/>
  <c r="N32" i="1"/>
  <c r="N15" i="1"/>
  <c r="L28" i="1" l="1"/>
  <c r="H28" i="1"/>
  <c r="H29" i="1"/>
  <c r="J28" i="1"/>
  <c r="D26" i="1" l="1"/>
  <c r="D27" i="1"/>
  <c r="D25" i="1"/>
  <c r="D16" i="1"/>
  <c r="D17" i="1"/>
  <c r="D18" i="1"/>
  <c r="D19" i="1"/>
  <c r="D20" i="1"/>
  <c r="D21" i="1"/>
  <c r="D22" i="1"/>
  <c r="D23" i="1"/>
  <c r="D24" i="1"/>
  <c r="D15" i="1"/>
  <c r="E14" i="1" l="1"/>
  <c r="D8" i="1" s="1"/>
  <c r="I13" i="1"/>
  <c r="H13" i="1"/>
  <c r="E8" i="1" l="1"/>
  <c r="F8" i="1"/>
  <c r="C8" i="1"/>
  <c r="M155" i="1"/>
  <c r="L155" i="1"/>
  <c r="K155" i="1"/>
  <c r="J155" i="1"/>
  <c r="H155" i="1"/>
  <c r="I155" i="1" s="1"/>
  <c r="M154" i="1"/>
  <c r="L154" i="1"/>
  <c r="K154" i="1"/>
  <c r="J154" i="1"/>
  <c r="H154" i="1"/>
  <c r="I154" i="1" s="1"/>
  <c r="M153" i="1"/>
  <c r="L153" i="1"/>
  <c r="K153" i="1"/>
  <c r="J153" i="1"/>
  <c r="H153" i="1"/>
  <c r="I153" i="1" s="1"/>
  <c r="M152" i="1"/>
  <c r="L152" i="1"/>
  <c r="K152" i="1"/>
  <c r="J152" i="1"/>
  <c r="H152" i="1"/>
  <c r="I152" i="1" s="1"/>
  <c r="M151" i="1"/>
  <c r="L151" i="1"/>
  <c r="K151" i="1"/>
  <c r="J151" i="1"/>
  <c r="H151" i="1"/>
  <c r="I151" i="1" s="1"/>
  <c r="M150" i="1"/>
  <c r="L150" i="1"/>
  <c r="K150" i="1"/>
  <c r="J150" i="1"/>
  <c r="H150" i="1"/>
  <c r="I150" i="1" s="1"/>
  <c r="M149" i="1"/>
  <c r="L149" i="1"/>
  <c r="K149" i="1"/>
  <c r="J149" i="1"/>
  <c r="H149" i="1"/>
  <c r="I149" i="1" s="1"/>
  <c r="M148" i="1"/>
  <c r="L148" i="1"/>
  <c r="K148" i="1"/>
  <c r="J148" i="1"/>
  <c r="H148" i="1"/>
  <c r="I148" i="1" s="1"/>
  <c r="M147" i="1"/>
  <c r="L147" i="1"/>
  <c r="K147" i="1"/>
  <c r="J147" i="1"/>
  <c r="H147" i="1"/>
  <c r="I147" i="1" s="1"/>
  <c r="M146" i="1"/>
  <c r="L146" i="1"/>
  <c r="K146" i="1"/>
  <c r="J146" i="1"/>
  <c r="H146" i="1"/>
  <c r="I146" i="1" s="1"/>
  <c r="M145" i="1"/>
  <c r="L145" i="1"/>
  <c r="K145" i="1"/>
  <c r="J145" i="1"/>
  <c r="H145" i="1"/>
  <c r="I145" i="1" s="1"/>
  <c r="M144" i="1"/>
  <c r="L144" i="1"/>
  <c r="K144" i="1"/>
  <c r="J144" i="1"/>
  <c r="H144" i="1"/>
  <c r="I144" i="1" s="1"/>
  <c r="M143" i="1"/>
  <c r="L143" i="1"/>
  <c r="K143" i="1"/>
  <c r="J143" i="1"/>
  <c r="H143" i="1"/>
  <c r="I143" i="1" s="1"/>
  <c r="M142" i="1"/>
  <c r="L142" i="1"/>
  <c r="K142" i="1"/>
  <c r="J142" i="1"/>
  <c r="H142" i="1"/>
  <c r="I142" i="1" s="1"/>
  <c r="M141" i="1"/>
  <c r="L141" i="1"/>
  <c r="K141" i="1"/>
  <c r="J141" i="1"/>
  <c r="H141" i="1"/>
  <c r="I141" i="1" s="1"/>
  <c r="M140" i="1"/>
  <c r="L140" i="1"/>
  <c r="K140" i="1"/>
  <c r="J140" i="1"/>
  <c r="H140" i="1"/>
  <c r="I140" i="1" s="1"/>
  <c r="M139" i="1"/>
  <c r="L139" i="1"/>
  <c r="K139" i="1"/>
  <c r="J139" i="1"/>
  <c r="H139" i="1"/>
  <c r="I139" i="1" s="1"/>
  <c r="M138" i="1"/>
  <c r="L138" i="1"/>
  <c r="K138" i="1"/>
  <c r="J138" i="1"/>
  <c r="H138" i="1"/>
  <c r="I138" i="1" s="1"/>
  <c r="M137" i="1"/>
  <c r="L137" i="1"/>
  <c r="K137" i="1"/>
  <c r="J137" i="1"/>
  <c r="H137" i="1"/>
  <c r="I137" i="1" s="1"/>
  <c r="M136" i="1"/>
  <c r="L136" i="1"/>
  <c r="K136" i="1"/>
  <c r="J136" i="1"/>
  <c r="H136" i="1"/>
  <c r="I136" i="1" s="1"/>
  <c r="M135" i="1"/>
  <c r="L135" i="1"/>
  <c r="K135" i="1"/>
  <c r="J135" i="1"/>
  <c r="H135" i="1"/>
  <c r="I135" i="1" s="1"/>
  <c r="M134" i="1"/>
  <c r="L134" i="1"/>
  <c r="K134" i="1"/>
  <c r="J134" i="1"/>
  <c r="H134" i="1"/>
  <c r="I134" i="1" s="1"/>
  <c r="M133" i="1"/>
  <c r="L133" i="1"/>
  <c r="K133" i="1"/>
  <c r="J133" i="1"/>
  <c r="H133" i="1"/>
  <c r="I133" i="1" s="1"/>
  <c r="M132" i="1"/>
  <c r="L132" i="1"/>
  <c r="K132" i="1"/>
  <c r="J132" i="1"/>
  <c r="H132" i="1"/>
  <c r="I132" i="1" s="1"/>
  <c r="M131" i="1"/>
  <c r="L131" i="1"/>
  <c r="K131" i="1"/>
  <c r="J131" i="1"/>
  <c r="H131" i="1"/>
  <c r="I131" i="1" s="1"/>
  <c r="M130" i="1"/>
  <c r="L130" i="1"/>
  <c r="K130" i="1"/>
  <c r="J130" i="1"/>
  <c r="H130" i="1"/>
  <c r="I130" i="1" s="1"/>
  <c r="M129" i="1"/>
  <c r="L129" i="1"/>
  <c r="K129" i="1"/>
  <c r="J129" i="1"/>
  <c r="H129" i="1"/>
  <c r="I129" i="1" s="1"/>
  <c r="M128" i="1"/>
  <c r="L128" i="1"/>
  <c r="K128" i="1"/>
  <c r="J128" i="1"/>
  <c r="H128" i="1"/>
  <c r="I128" i="1" s="1"/>
  <c r="M127" i="1"/>
  <c r="L127" i="1"/>
  <c r="K127" i="1"/>
  <c r="J127" i="1"/>
  <c r="H127" i="1"/>
  <c r="I127" i="1" s="1"/>
  <c r="M126" i="1"/>
  <c r="L126" i="1"/>
  <c r="K126" i="1"/>
  <c r="J126" i="1"/>
  <c r="H126" i="1"/>
  <c r="I126" i="1" s="1"/>
  <c r="M125" i="1"/>
  <c r="L125" i="1"/>
  <c r="K125" i="1"/>
  <c r="J125" i="1"/>
  <c r="H125" i="1"/>
  <c r="I125" i="1" s="1"/>
  <c r="M124" i="1"/>
  <c r="L124" i="1"/>
  <c r="K124" i="1"/>
  <c r="J124" i="1"/>
  <c r="H124" i="1"/>
  <c r="I124" i="1" s="1"/>
  <c r="M123" i="1"/>
  <c r="L123" i="1"/>
  <c r="K123" i="1"/>
  <c r="J123" i="1"/>
  <c r="H123" i="1"/>
  <c r="I123" i="1" s="1"/>
  <c r="M122" i="1"/>
  <c r="L122" i="1"/>
  <c r="K122" i="1"/>
  <c r="J122" i="1"/>
  <c r="H122" i="1"/>
  <c r="I122" i="1" s="1"/>
  <c r="M121" i="1"/>
  <c r="L121" i="1"/>
  <c r="K121" i="1"/>
  <c r="J121" i="1"/>
  <c r="H121" i="1"/>
  <c r="I121" i="1" s="1"/>
  <c r="M120" i="1"/>
  <c r="L120" i="1"/>
  <c r="K120" i="1"/>
  <c r="J120" i="1"/>
  <c r="H120" i="1"/>
  <c r="I120" i="1" s="1"/>
  <c r="M119" i="1"/>
  <c r="L119" i="1"/>
  <c r="K119" i="1"/>
  <c r="J119" i="1"/>
  <c r="H119" i="1"/>
  <c r="I119" i="1" s="1"/>
  <c r="M118" i="1"/>
  <c r="L118" i="1"/>
  <c r="K118" i="1"/>
  <c r="J118" i="1"/>
  <c r="H118" i="1"/>
  <c r="I118" i="1" s="1"/>
  <c r="M117" i="1"/>
  <c r="L117" i="1"/>
  <c r="K117" i="1"/>
  <c r="J117" i="1"/>
  <c r="H117" i="1"/>
  <c r="I117" i="1" s="1"/>
  <c r="M116" i="1"/>
  <c r="L116" i="1"/>
  <c r="K116" i="1"/>
  <c r="J116" i="1"/>
  <c r="H116" i="1"/>
  <c r="I116" i="1" s="1"/>
  <c r="M115" i="1"/>
  <c r="L115" i="1"/>
  <c r="K115" i="1"/>
  <c r="J115" i="1"/>
  <c r="H115" i="1"/>
  <c r="I115" i="1" s="1"/>
  <c r="M114" i="1"/>
  <c r="L114" i="1"/>
  <c r="K114" i="1"/>
  <c r="J114" i="1"/>
  <c r="H114" i="1"/>
  <c r="I114" i="1" s="1"/>
  <c r="M113" i="1"/>
  <c r="L113" i="1"/>
  <c r="K113" i="1"/>
  <c r="J113" i="1"/>
  <c r="H113" i="1"/>
  <c r="I113" i="1" s="1"/>
  <c r="M112" i="1"/>
  <c r="L112" i="1"/>
  <c r="K112" i="1"/>
  <c r="J112" i="1"/>
  <c r="H112" i="1"/>
  <c r="I112" i="1" s="1"/>
  <c r="M111" i="1"/>
  <c r="L111" i="1"/>
  <c r="K111" i="1"/>
  <c r="J111" i="1"/>
  <c r="H111" i="1"/>
  <c r="I111" i="1" s="1"/>
  <c r="M110" i="1"/>
  <c r="L110" i="1"/>
  <c r="K110" i="1"/>
  <c r="J110" i="1"/>
  <c r="H110" i="1"/>
  <c r="I110" i="1" s="1"/>
  <c r="M109" i="1"/>
  <c r="L109" i="1"/>
  <c r="K109" i="1"/>
  <c r="J109" i="1"/>
  <c r="H109" i="1"/>
  <c r="I109" i="1" s="1"/>
  <c r="M108" i="1"/>
  <c r="L108" i="1"/>
  <c r="K108" i="1"/>
  <c r="J108" i="1"/>
  <c r="H108" i="1"/>
  <c r="I108" i="1" s="1"/>
  <c r="M107" i="1"/>
  <c r="L107" i="1"/>
  <c r="K107" i="1"/>
  <c r="J107" i="1"/>
  <c r="H107" i="1"/>
  <c r="I107" i="1" s="1"/>
  <c r="M106" i="1"/>
  <c r="L106" i="1"/>
  <c r="K106" i="1"/>
  <c r="J106" i="1"/>
  <c r="H106" i="1"/>
  <c r="I106" i="1" s="1"/>
  <c r="M105" i="1"/>
  <c r="L105" i="1"/>
  <c r="K105" i="1"/>
  <c r="J105" i="1"/>
  <c r="H105" i="1"/>
  <c r="I105" i="1" s="1"/>
  <c r="M104" i="1"/>
  <c r="L104" i="1"/>
  <c r="K104" i="1"/>
  <c r="J104" i="1"/>
  <c r="H104" i="1"/>
  <c r="I104" i="1" s="1"/>
  <c r="M103" i="1"/>
  <c r="L103" i="1"/>
  <c r="K103" i="1"/>
  <c r="J103" i="1"/>
  <c r="H103" i="1"/>
  <c r="I103" i="1" s="1"/>
  <c r="M102" i="1"/>
  <c r="L102" i="1"/>
  <c r="K102" i="1"/>
  <c r="J102" i="1"/>
  <c r="H102" i="1"/>
  <c r="I102" i="1" s="1"/>
  <c r="M101" i="1"/>
  <c r="L101" i="1"/>
  <c r="K101" i="1"/>
  <c r="J101" i="1"/>
  <c r="H101" i="1"/>
  <c r="I101" i="1" s="1"/>
  <c r="M100" i="1"/>
  <c r="L100" i="1"/>
  <c r="K100" i="1"/>
  <c r="J100" i="1"/>
  <c r="H100" i="1"/>
  <c r="I100" i="1" s="1"/>
  <c r="M99" i="1"/>
  <c r="L99" i="1"/>
  <c r="K99" i="1"/>
  <c r="J99" i="1"/>
  <c r="H99" i="1"/>
  <c r="I99" i="1" s="1"/>
  <c r="M98" i="1"/>
  <c r="L98" i="1"/>
  <c r="K98" i="1"/>
  <c r="J98" i="1"/>
  <c r="H98" i="1"/>
  <c r="I98" i="1" s="1"/>
  <c r="M97" i="1"/>
  <c r="L97" i="1"/>
  <c r="K97" i="1"/>
  <c r="J97" i="1"/>
  <c r="H97" i="1"/>
  <c r="I97" i="1" s="1"/>
  <c r="M96" i="1"/>
  <c r="L96" i="1"/>
  <c r="K96" i="1"/>
  <c r="J96" i="1"/>
  <c r="H96" i="1"/>
  <c r="I96" i="1" s="1"/>
  <c r="M95" i="1"/>
  <c r="L95" i="1"/>
  <c r="K95" i="1"/>
  <c r="J95" i="1"/>
  <c r="H95" i="1"/>
  <c r="I95" i="1" s="1"/>
  <c r="M94" i="1"/>
  <c r="L94" i="1"/>
  <c r="K94" i="1"/>
  <c r="J94" i="1"/>
  <c r="H94" i="1"/>
  <c r="I94" i="1" s="1"/>
  <c r="M93" i="1"/>
  <c r="L93" i="1"/>
  <c r="K93" i="1"/>
  <c r="J93" i="1"/>
  <c r="H93" i="1"/>
  <c r="I93" i="1" s="1"/>
  <c r="M92" i="1"/>
  <c r="L92" i="1"/>
  <c r="K92" i="1"/>
  <c r="J92" i="1"/>
  <c r="H92" i="1"/>
  <c r="I92" i="1" s="1"/>
  <c r="M91" i="1"/>
  <c r="L91" i="1"/>
  <c r="K91" i="1"/>
  <c r="J91" i="1"/>
  <c r="H91" i="1"/>
  <c r="I91" i="1" s="1"/>
  <c r="M90" i="1"/>
  <c r="L90" i="1"/>
  <c r="K90" i="1"/>
  <c r="J90" i="1"/>
  <c r="H90" i="1"/>
  <c r="I90" i="1" s="1"/>
  <c r="M89" i="1"/>
  <c r="L89" i="1"/>
  <c r="K89" i="1"/>
  <c r="J89" i="1"/>
  <c r="H89" i="1"/>
  <c r="I89" i="1" s="1"/>
  <c r="M88" i="1"/>
  <c r="L88" i="1"/>
  <c r="K88" i="1"/>
  <c r="J88" i="1"/>
  <c r="H88" i="1"/>
  <c r="I88" i="1" s="1"/>
  <c r="M87" i="1"/>
  <c r="L87" i="1"/>
  <c r="K87" i="1"/>
  <c r="J87" i="1"/>
  <c r="H87" i="1"/>
  <c r="I87" i="1" s="1"/>
  <c r="M86" i="1"/>
  <c r="L86" i="1"/>
  <c r="K86" i="1"/>
  <c r="J86" i="1"/>
  <c r="H86" i="1"/>
  <c r="I86" i="1" s="1"/>
  <c r="M85" i="1"/>
  <c r="L85" i="1"/>
  <c r="K85" i="1"/>
  <c r="J85" i="1"/>
  <c r="H85" i="1"/>
  <c r="I85" i="1" s="1"/>
  <c r="M84" i="1"/>
  <c r="L84" i="1"/>
  <c r="K84" i="1"/>
  <c r="J84" i="1"/>
  <c r="H84" i="1"/>
  <c r="I84" i="1" s="1"/>
  <c r="M83" i="1"/>
  <c r="L83" i="1"/>
  <c r="K83" i="1"/>
  <c r="J83" i="1"/>
  <c r="H83" i="1"/>
  <c r="I83" i="1" s="1"/>
  <c r="M82" i="1"/>
  <c r="L82" i="1"/>
  <c r="K82" i="1"/>
  <c r="J82" i="1"/>
  <c r="H82" i="1"/>
  <c r="I82" i="1" s="1"/>
  <c r="M81" i="1"/>
  <c r="L81" i="1"/>
  <c r="K81" i="1"/>
  <c r="J81" i="1"/>
  <c r="H81" i="1"/>
  <c r="I81" i="1" s="1"/>
  <c r="M80" i="1"/>
  <c r="L80" i="1"/>
  <c r="K80" i="1"/>
  <c r="J80" i="1"/>
  <c r="H80" i="1"/>
  <c r="I80" i="1" s="1"/>
  <c r="M79" i="1"/>
  <c r="L79" i="1"/>
  <c r="K79" i="1"/>
  <c r="J79" i="1"/>
  <c r="H79" i="1"/>
  <c r="I79" i="1" s="1"/>
  <c r="M78" i="1"/>
  <c r="L78" i="1"/>
  <c r="K78" i="1"/>
  <c r="J78" i="1"/>
  <c r="H78" i="1"/>
  <c r="I78" i="1" s="1"/>
  <c r="M77" i="1"/>
  <c r="L77" i="1"/>
  <c r="K77" i="1"/>
  <c r="J77" i="1"/>
  <c r="H77" i="1"/>
  <c r="I77" i="1" s="1"/>
  <c r="M76" i="1"/>
  <c r="L76" i="1"/>
  <c r="K76" i="1"/>
  <c r="J76" i="1"/>
  <c r="H76" i="1"/>
  <c r="I76" i="1" s="1"/>
  <c r="M75" i="1"/>
  <c r="L75" i="1"/>
  <c r="K75" i="1"/>
  <c r="J75" i="1"/>
  <c r="H75" i="1"/>
  <c r="I75" i="1" s="1"/>
  <c r="M74" i="1"/>
  <c r="L74" i="1"/>
  <c r="K74" i="1"/>
  <c r="J74" i="1"/>
  <c r="H74" i="1"/>
  <c r="I74" i="1" s="1"/>
  <c r="M73" i="1"/>
  <c r="L73" i="1"/>
  <c r="K73" i="1"/>
  <c r="J73" i="1"/>
  <c r="H73" i="1"/>
  <c r="I73" i="1" s="1"/>
  <c r="M72" i="1"/>
  <c r="L72" i="1"/>
  <c r="K72" i="1"/>
  <c r="J72" i="1"/>
  <c r="H72" i="1"/>
  <c r="I72" i="1" s="1"/>
  <c r="M71" i="1"/>
  <c r="L71" i="1"/>
  <c r="K71" i="1"/>
  <c r="J71" i="1"/>
  <c r="H71" i="1"/>
  <c r="I71" i="1" s="1"/>
  <c r="M70" i="1"/>
  <c r="L70" i="1"/>
  <c r="K70" i="1"/>
  <c r="J70" i="1"/>
  <c r="H70" i="1"/>
  <c r="I70" i="1" s="1"/>
  <c r="M69" i="1"/>
  <c r="L69" i="1"/>
  <c r="K69" i="1"/>
  <c r="J69" i="1"/>
  <c r="H69" i="1"/>
  <c r="I69" i="1" s="1"/>
  <c r="M68" i="1"/>
  <c r="L68" i="1"/>
  <c r="K68" i="1"/>
  <c r="J68" i="1"/>
  <c r="H68" i="1"/>
  <c r="I68" i="1" s="1"/>
  <c r="M67" i="1"/>
  <c r="L67" i="1"/>
  <c r="K67" i="1"/>
  <c r="J67" i="1"/>
  <c r="H67" i="1"/>
  <c r="I67" i="1" s="1"/>
  <c r="M66" i="1"/>
  <c r="L66" i="1"/>
  <c r="K66" i="1"/>
  <c r="J66" i="1"/>
  <c r="H66" i="1"/>
  <c r="I66" i="1" s="1"/>
  <c r="M65" i="1"/>
  <c r="L65" i="1"/>
  <c r="K65" i="1"/>
  <c r="J65" i="1"/>
  <c r="H65" i="1"/>
  <c r="I65" i="1" s="1"/>
  <c r="M64" i="1"/>
  <c r="L64" i="1"/>
  <c r="K64" i="1"/>
  <c r="J64" i="1"/>
  <c r="H64" i="1"/>
  <c r="I64" i="1" s="1"/>
  <c r="M63" i="1"/>
  <c r="L63" i="1"/>
  <c r="K63" i="1"/>
  <c r="J63" i="1"/>
  <c r="H63" i="1"/>
  <c r="I63" i="1" s="1"/>
  <c r="M62" i="1"/>
  <c r="L62" i="1"/>
  <c r="K62" i="1"/>
  <c r="J62" i="1"/>
  <c r="H62" i="1"/>
  <c r="I62" i="1" s="1"/>
  <c r="M61" i="1"/>
  <c r="L61" i="1"/>
  <c r="K61" i="1"/>
  <c r="J61" i="1"/>
  <c r="H61" i="1"/>
  <c r="I61" i="1" s="1"/>
  <c r="M60" i="1"/>
  <c r="L60" i="1"/>
  <c r="K60" i="1"/>
  <c r="J60" i="1"/>
  <c r="H60" i="1"/>
  <c r="I60" i="1" s="1"/>
  <c r="M59" i="1"/>
  <c r="L59" i="1"/>
  <c r="K59" i="1"/>
  <c r="J59" i="1"/>
  <c r="H59" i="1"/>
  <c r="I59" i="1" s="1"/>
  <c r="M58" i="1"/>
  <c r="L58" i="1"/>
  <c r="K58" i="1"/>
  <c r="J58" i="1"/>
  <c r="H58" i="1"/>
  <c r="I58" i="1" s="1"/>
  <c r="M57" i="1"/>
  <c r="L57" i="1"/>
  <c r="K57" i="1"/>
  <c r="J57" i="1"/>
  <c r="H57" i="1"/>
  <c r="I57" i="1" s="1"/>
  <c r="M56" i="1"/>
  <c r="L56" i="1"/>
  <c r="K56" i="1"/>
  <c r="J56" i="1"/>
  <c r="H56" i="1"/>
  <c r="I56" i="1" s="1"/>
  <c r="M55" i="1"/>
  <c r="L55" i="1"/>
  <c r="K55" i="1"/>
  <c r="J55" i="1"/>
  <c r="H55" i="1"/>
  <c r="I55" i="1" s="1"/>
  <c r="M54" i="1"/>
  <c r="L54" i="1"/>
  <c r="K54" i="1"/>
  <c r="J54" i="1"/>
  <c r="H54" i="1"/>
  <c r="I54" i="1" s="1"/>
  <c r="M53" i="1"/>
  <c r="L53" i="1"/>
  <c r="K53" i="1"/>
  <c r="J53" i="1"/>
  <c r="H53" i="1"/>
  <c r="I53" i="1" s="1"/>
  <c r="M52" i="1"/>
  <c r="L52" i="1"/>
  <c r="K52" i="1"/>
  <c r="J52" i="1"/>
  <c r="H52" i="1"/>
  <c r="I52" i="1" s="1"/>
  <c r="M51" i="1"/>
  <c r="L51" i="1"/>
  <c r="K51" i="1"/>
  <c r="J51" i="1"/>
  <c r="H51" i="1"/>
  <c r="I51" i="1" s="1"/>
  <c r="M50" i="1"/>
  <c r="L50" i="1"/>
  <c r="K50" i="1"/>
  <c r="J50" i="1"/>
  <c r="H50" i="1"/>
  <c r="I50" i="1" s="1"/>
  <c r="M49" i="1"/>
  <c r="L49" i="1"/>
  <c r="K49" i="1"/>
  <c r="J49" i="1"/>
  <c r="H49" i="1"/>
  <c r="I49" i="1" s="1"/>
  <c r="M48" i="1"/>
  <c r="L48" i="1"/>
  <c r="K48" i="1"/>
  <c r="J48" i="1"/>
  <c r="H48" i="1"/>
  <c r="I48" i="1" s="1"/>
  <c r="M47" i="1"/>
  <c r="L47" i="1"/>
  <c r="K47" i="1"/>
  <c r="J47" i="1"/>
  <c r="H47" i="1"/>
  <c r="I47" i="1" s="1"/>
  <c r="M46" i="1"/>
  <c r="L46" i="1"/>
  <c r="K46" i="1"/>
  <c r="J46" i="1"/>
  <c r="H46" i="1"/>
  <c r="I46" i="1" s="1"/>
  <c r="M45" i="1"/>
  <c r="L45" i="1"/>
  <c r="K45" i="1"/>
  <c r="J45" i="1"/>
  <c r="H45" i="1"/>
  <c r="I45" i="1" s="1"/>
  <c r="M44" i="1"/>
  <c r="L44" i="1"/>
  <c r="K44" i="1"/>
  <c r="J44" i="1"/>
  <c r="H44" i="1"/>
  <c r="I44" i="1" s="1"/>
  <c r="M43" i="1"/>
  <c r="L43" i="1"/>
  <c r="K43" i="1"/>
  <c r="J43" i="1"/>
  <c r="H43" i="1"/>
  <c r="I43" i="1" s="1"/>
  <c r="M42" i="1"/>
  <c r="L42" i="1"/>
  <c r="K42" i="1"/>
  <c r="J42" i="1"/>
  <c r="H42" i="1"/>
  <c r="I42" i="1" s="1"/>
  <c r="M41" i="1"/>
  <c r="L41" i="1"/>
  <c r="K41" i="1"/>
  <c r="J41" i="1"/>
  <c r="H41" i="1"/>
  <c r="I41" i="1" s="1"/>
  <c r="M40" i="1"/>
  <c r="L40" i="1"/>
  <c r="K40" i="1"/>
  <c r="J40" i="1"/>
  <c r="H40" i="1"/>
  <c r="I40" i="1" s="1"/>
  <c r="M39" i="1"/>
  <c r="L39" i="1"/>
  <c r="K39" i="1"/>
  <c r="J39" i="1"/>
  <c r="H39" i="1"/>
  <c r="I39" i="1" s="1"/>
  <c r="M38" i="1"/>
  <c r="L38" i="1"/>
  <c r="K38" i="1"/>
  <c r="J38" i="1"/>
  <c r="H38" i="1"/>
  <c r="I38" i="1" s="1"/>
  <c r="M37" i="1"/>
  <c r="L37" i="1"/>
  <c r="K37" i="1"/>
  <c r="J37" i="1"/>
  <c r="H37" i="1"/>
  <c r="I37" i="1" s="1"/>
  <c r="M36" i="1"/>
  <c r="L36" i="1"/>
  <c r="K36" i="1"/>
  <c r="J36" i="1"/>
  <c r="H36" i="1"/>
  <c r="I36" i="1" s="1"/>
  <c r="M35" i="1"/>
  <c r="L35" i="1"/>
  <c r="K35" i="1"/>
  <c r="J35" i="1"/>
  <c r="H35" i="1"/>
  <c r="I35" i="1" s="1"/>
  <c r="M34" i="1"/>
  <c r="L34" i="1"/>
  <c r="K34" i="1"/>
  <c r="J34" i="1"/>
  <c r="H34" i="1"/>
  <c r="I34" i="1" s="1"/>
  <c r="M33" i="1"/>
  <c r="L33" i="1"/>
  <c r="K33" i="1"/>
  <c r="J33" i="1"/>
  <c r="H33" i="1"/>
  <c r="I33" i="1" s="1"/>
  <c r="M32" i="1"/>
  <c r="L32" i="1"/>
  <c r="K32" i="1"/>
  <c r="J32" i="1"/>
  <c r="H32" i="1"/>
  <c r="I32" i="1" s="1"/>
  <c r="M31" i="1"/>
  <c r="L31" i="1"/>
  <c r="K31" i="1"/>
  <c r="J31" i="1"/>
  <c r="H31" i="1"/>
  <c r="I31" i="1" s="1"/>
  <c r="M30" i="1"/>
  <c r="L30" i="1"/>
  <c r="K30" i="1"/>
  <c r="J30" i="1"/>
  <c r="H30" i="1"/>
  <c r="I30" i="1" s="1"/>
  <c r="M29" i="1"/>
  <c r="L29" i="1"/>
  <c r="K29" i="1"/>
  <c r="N29" i="1" s="1"/>
  <c r="J29" i="1"/>
  <c r="I29" i="1"/>
  <c r="M28" i="1"/>
  <c r="K28" i="1"/>
  <c r="N28" i="1" s="1"/>
  <c r="I28" i="1"/>
  <c r="M27" i="1"/>
  <c r="L27" i="1"/>
  <c r="K27" i="1"/>
  <c r="J27" i="1"/>
  <c r="H27" i="1"/>
  <c r="I27" i="1" s="1"/>
  <c r="M26" i="1"/>
  <c r="L26" i="1"/>
  <c r="K26" i="1"/>
  <c r="J26" i="1"/>
  <c r="H26" i="1"/>
  <c r="I26" i="1" s="1"/>
  <c r="M25" i="1"/>
  <c r="L25" i="1"/>
  <c r="K25" i="1"/>
  <c r="J25" i="1"/>
  <c r="H25" i="1"/>
  <c r="I25" i="1" s="1"/>
  <c r="M24" i="1"/>
  <c r="L24" i="1"/>
  <c r="K24" i="1"/>
  <c r="J24" i="1"/>
  <c r="H24" i="1"/>
  <c r="I24" i="1" s="1"/>
  <c r="M23" i="1"/>
  <c r="L23" i="1"/>
  <c r="K23" i="1"/>
  <c r="J23" i="1"/>
  <c r="H23" i="1"/>
  <c r="I23" i="1" s="1"/>
  <c r="M22" i="1"/>
  <c r="L22" i="1"/>
  <c r="K22" i="1"/>
  <c r="J22" i="1"/>
  <c r="H22" i="1"/>
  <c r="I22" i="1" s="1"/>
  <c r="M21" i="1"/>
  <c r="L21" i="1"/>
  <c r="K21" i="1"/>
  <c r="J21" i="1"/>
  <c r="H21" i="1"/>
  <c r="I21" i="1" s="1"/>
  <c r="M20" i="1"/>
  <c r="L20" i="1"/>
  <c r="K20" i="1"/>
  <c r="J20" i="1"/>
  <c r="H20" i="1"/>
  <c r="I20" i="1" s="1"/>
  <c r="M19" i="1"/>
  <c r="L19" i="1"/>
  <c r="K19" i="1"/>
  <c r="J19" i="1"/>
  <c r="H19" i="1"/>
  <c r="I19" i="1" s="1"/>
  <c r="M18" i="1"/>
  <c r="L18" i="1"/>
  <c r="K18" i="1"/>
  <c r="J18" i="1"/>
  <c r="H18" i="1"/>
  <c r="I18" i="1" s="1"/>
  <c r="M17" i="1"/>
  <c r="L17" i="1"/>
  <c r="K17" i="1"/>
  <c r="J17" i="1"/>
  <c r="H17" i="1"/>
  <c r="I17" i="1" s="1"/>
  <c r="M16" i="1"/>
  <c r="L16" i="1"/>
  <c r="K16" i="1"/>
  <c r="J16" i="1"/>
  <c r="H16" i="1"/>
  <c r="I16" i="1" s="1"/>
  <c r="M15" i="1"/>
  <c r="L15" i="1"/>
  <c r="K15" i="1"/>
  <c r="J15" i="1"/>
  <c r="H15" i="1"/>
  <c r="G14" i="1"/>
  <c r="F14" i="1"/>
  <c r="K14" i="1" l="1"/>
  <c r="I15" i="1"/>
  <c r="I14" i="1" s="1"/>
  <c r="H14" i="1"/>
  <c r="L14" i="1"/>
  <c r="M14" i="1"/>
  <c r="H8" i="1"/>
  <c r="G8" i="1"/>
  <c r="C6" i="1" l="1"/>
  <c r="J14" i="1" l="1"/>
</calcChain>
</file>

<file path=xl/comments1.xml><?xml version="1.0" encoding="utf-8"?>
<comments xmlns="http://schemas.openxmlformats.org/spreadsheetml/2006/main">
  <authors>
    <author>EBU</author>
  </authors>
  <commentList>
    <comment ref="E10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<sst xmlns="http://schemas.openxmlformats.org/spreadsheetml/2006/main" count="82" uniqueCount="61">
  <si>
    <t>RCMO</t>
  </si>
  <si>
    <t>Régul</t>
  </si>
  <si>
    <t>Total Cotisation</t>
  </si>
  <si>
    <t>Non</t>
  </si>
  <si>
    <t>COTI HT</t>
  </si>
  <si>
    <t>COTI TTC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</si>
  <si>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</si>
  <si>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</si>
  <si>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</si>
  <si>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</si>
  <si>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</si>
  <si>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</si>
  <si>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</si>
  <si>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</si>
  <si>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</si>
  <si>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</si>
  <si>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Assurance RCD Poseur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</si>
  <si>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</si>
  <si>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</si>
  <si>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</si>
  <si>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</si>
  <si>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</si>
  <si>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</si>
  <si>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</si>
  <si>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Ville</t>
  </si>
  <si>
    <t>Nom Projet</t>
  </si>
  <si>
    <t>Totaux →</t>
  </si>
  <si>
    <t>-</t>
  </si>
  <si>
    <t>Donneville</t>
  </si>
  <si>
    <t>Oui</t>
  </si>
  <si>
    <t>Mairie Annexe de Labège</t>
  </si>
  <si>
    <t>Crêche d'Escalquens</t>
  </si>
  <si>
    <t>Crêche d'Ayguesvives</t>
  </si>
  <si>
    <t>MJC d'Ayguesvives</t>
  </si>
  <si>
    <t>Ateliers municipaux Aureville</t>
  </si>
  <si>
    <t>Vestiaires de Donneville</t>
  </si>
  <si>
    <t xml:space="preserve">Ecole Maternelle de Labège </t>
  </si>
  <si>
    <t>Salle des Fêtes</t>
  </si>
  <si>
    <t>Maison des solidarité</t>
  </si>
  <si>
    <t>Espace Berjean</t>
  </si>
  <si>
    <t>Odars</t>
  </si>
  <si>
    <t>Gymnase</t>
  </si>
  <si>
    <t>Ayguesvives</t>
  </si>
  <si>
    <t>Ecole</t>
  </si>
  <si>
    <t>Montbrun</t>
  </si>
  <si>
    <t>Escalquens</t>
  </si>
  <si>
    <t>Noueilles</t>
  </si>
  <si>
    <t>Labège</t>
  </si>
  <si>
    <t>Aureville</t>
  </si>
  <si>
    <t xml:space="preserve">Vestiaires </t>
  </si>
  <si>
    <t xml:space="preserve">Ateliers municipaux </t>
  </si>
  <si>
    <t>Mairie Annexe</t>
  </si>
  <si>
    <t xml:space="preserve">Ecole Maternelle </t>
  </si>
  <si>
    <t>Crêche pas à Pas</t>
  </si>
  <si>
    <t>Crêche des lutins</t>
  </si>
  <si>
    <t>Nom de la structure porteuse et n° sociétaire / ICEA N° 4086901 M</t>
  </si>
  <si>
    <t>somme</t>
  </si>
  <si>
    <t>Espanes</t>
  </si>
  <si>
    <t>Montgiscard</t>
  </si>
  <si>
    <t>Hangar</t>
  </si>
  <si>
    <t>SDIS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</si>
</sst>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* #,##0.00_-;\-* #,##0.00_-;_-* \-??_-;_-@_-"/>
    <numFmt numFmtId="165" formatCode="_-* #,##0_-;\-* #,##0_-;_-* \-??_-;_-@_-"/>
    <numFmt numFmtId="166" formatCode="#,##0.00&quot; €&quot;"/>
    <numFmt numFmtId="167" formatCode="#,##0.00\ [$€];[Red]\-#,##0.00\ [$€]"/>
    <numFmt numFmtId="168" formatCode="0&quot; kWc&quot;"/>
    <numFmt numFmtId="169" formatCode="#,##0_ ;[Red]\-#,##0\ "/>
    <numFmt numFmtId="170" formatCode="#,##0.0000000"/>
  </numFmts>
  <fonts count="20">
    <font>
      <sz val="11"/>
      <color rgb="FF000000"/>
      <name val="Calibri"/>
      <family val="2"/>
      <charset val="1"/>
    </font>
    <font>
      <sz val="11"/>
      <color rgb="FF000000"/>
      <name val="MAIF"/>
      <family val="2"/>
      <charset val="1"/>
    </font>
    <font>
      <b/>
      <sz val="18"/>
      <color rgb="FFFC0D1A"/>
      <name val="Calibri"/>
      <family val="2"/>
      <charset val="1"/>
    </font>
    <font>
      <b/>
      <sz val="18"/>
      <color rgb="FF62AC69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1"/>
      <color rgb="FF666666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F"/>
      <name val="MAIF"/>
      <family val="2"/>
      <charset val="1"/>
    </font>
    <font>
      <sz val="12"/>
      <color rgb="FF000000"/>
      <name val="Calibri"/>
      <family val="2"/>
      <charset val="1"/>
    </font>
    <font>
      <sz val="8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sz val="11"/>
      <name val="Calibri"/>
      <family val="2"/>
      <scheme val="minor"/>
    </font>
    <font>
      <sz val="11"/>
      <color rgb="FF40404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C0D1A"/>
        <bgColor rgb="FF993300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rgb="FF99330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4" fillId="0" borderId="0" applyBorder="0" applyProtection="0"/>
    <xf numFmtId="44" fontId="14" fillId="0" borderId="0" applyFont="0" applyFill="0" applyBorder="0" applyAlignment="0" applyProtection="0"/>
  </cellStyleXfs>
  <cellXfs count="106">
    <xf numFmtId="0" fontId="0" fillId="0" borderId="0" xfId="0"/>
    <xf numFmtId="165" fontId="0" fillId="0" borderId="0" xfId="1" applyNumberFormat="1" applyFont="1" applyBorder="1" applyAlignment="1" applyProtection="1"/>
    <xf numFmtId="0" fontId="1" fillId="2" borderId="0" xfId="0" applyFont="1" applyFill="1"/>
    <xf numFmtId="0" fontId="0" fillId="2" borderId="0" xfId="0" applyFill="1"/>
    <xf numFmtId="0" fontId="3" fillId="2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6" fontId="8" fillId="4" borderId="3" xfId="1" applyNumberFormat="1" applyFont="1" applyFill="1" applyBorder="1" applyAlignment="1" applyProtection="1">
      <alignment vertical="center"/>
    </xf>
    <xf numFmtId="166" fontId="9" fillId="4" borderId="4" xfId="1" applyNumberFormat="1" applyFont="1" applyFill="1" applyBorder="1" applyAlignment="1" applyProtection="1">
      <alignment vertical="center"/>
    </xf>
    <xf numFmtId="166" fontId="8" fillId="4" borderId="5" xfId="1" applyNumberFormat="1" applyFont="1" applyFill="1" applyBorder="1" applyAlignment="1" applyProtection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167" fontId="9" fillId="4" borderId="5" xfId="1" applyNumberFormat="1" applyFont="1" applyFill="1" applyBorder="1" applyAlignment="1" applyProtection="1">
      <alignment vertical="center"/>
    </xf>
    <xf numFmtId="168" fontId="9" fillId="4" borderId="2" xfId="1" applyNumberFormat="1" applyFont="1" applyFill="1" applyBorder="1" applyAlignment="1" applyProtection="1">
      <alignment vertical="center"/>
    </xf>
    <xf numFmtId="166" fontId="9" fillId="4" borderId="3" xfId="0" applyNumberFormat="1" applyFont="1" applyFill="1" applyBorder="1" applyAlignment="1">
      <alignment vertical="center"/>
    </xf>
    <xf numFmtId="166" fontId="9" fillId="4" borderId="3" xfId="1" applyNumberFormat="1" applyFont="1" applyFill="1" applyBorder="1" applyAlignment="1" applyProtection="1">
      <alignment vertical="center"/>
    </xf>
    <xf numFmtId="0" fontId="9" fillId="4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4" fontId="0" fillId="0" borderId="7" xfId="0" applyNumberFormat="1" applyBorder="1" applyProtection="1">
      <protection locked="0"/>
    </xf>
    <xf numFmtId="167" fontId="0" fillId="0" borderId="8" xfId="1" applyNumberFormat="1" applyFont="1" applyBorder="1" applyAlignment="1" applyProtection="1">
      <protection locked="0"/>
    </xf>
    <xf numFmtId="166" fontId="0" fillId="5" borderId="7" xfId="0" applyNumberFormat="1" applyFont="1" applyFill="1" applyBorder="1"/>
    <xf numFmtId="166" fontId="0" fillId="5" borderId="2" xfId="0" applyNumberFormat="1" applyFill="1" applyBorder="1"/>
    <xf numFmtId="166" fontId="0" fillId="5" borderId="2" xfId="1" applyNumberFormat="1" applyFont="1" applyFill="1" applyBorder="1" applyAlignment="1" applyProtection="1"/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left" indent="1"/>
      <protection locked="0"/>
    </xf>
    <xf numFmtId="14" fontId="13" fillId="0" borderId="11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 applyProtection="1">
      <protection locked="0"/>
    </xf>
    <xf numFmtId="167" fontId="0" fillId="0" borderId="11" xfId="1" applyNumberFormat="1" applyFont="1" applyBorder="1" applyAlignment="1" applyProtection="1">
      <protection locked="0"/>
    </xf>
    <xf numFmtId="167" fontId="0" fillId="0" borderId="0" xfId="1" applyNumberFormat="1" applyFont="1" applyBorder="1" applyAlignment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left" indent="1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14" fontId="0" fillId="0" borderId="14" xfId="0" applyNumberFormat="1" applyBorder="1" applyProtection="1">
      <protection locked="0"/>
    </xf>
    <xf numFmtId="167" fontId="0" fillId="0" borderId="14" xfId="1" applyNumberFormat="1" applyFont="1" applyBorder="1" applyAlignment="1" applyProtection="1">
      <protection locked="0"/>
    </xf>
    <xf numFmtId="167" fontId="0" fillId="0" borderId="15" xfId="1" applyNumberFormat="1" applyFont="1" applyBorder="1" applyAlignment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0" fillId="0" borderId="2" xfId="0" applyNumberFormat="1" applyBorder="1"/>
    <xf numFmtId="4" fontId="0" fillId="0" borderId="2" xfId="2" applyNumberFormat="1" applyFont="1" applyBorder="1"/>
    <xf numFmtId="0" fontId="19" fillId="0" borderId="0" xfId="0" applyFont="1"/>
    <xf numFmtId="0" fontId="0" fillId="0" borderId="10" xfId="0" applyBorder="1" applyAlignment="1" applyProtection="1"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6" xfId="0" applyBorder="1"/>
    <xf numFmtId="4" fontId="0" fillId="0" borderId="2" xfId="0" applyNumberFormat="1" applyFont="1" applyBorder="1"/>
    <xf numFmtId="4" fontId="0" fillId="0" borderId="7" xfId="0" applyNumberFormat="1" applyBorder="1"/>
    <xf numFmtId="14" fontId="13" fillId="0" borderId="7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/>
    <xf numFmtId="14" fontId="0" fillId="0" borderId="0" xfId="0" applyNumberFormat="1" applyBorder="1" applyAlignment="1" applyProtection="1">
      <alignment horizontal="center"/>
      <protection locked="0"/>
    </xf>
    <xf numFmtId="4" fontId="18" fillId="0" borderId="2" xfId="2" applyNumberFormat="1" applyFont="1" applyBorder="1"/>
    <xf numFmtId="4" fontId="0" fillId="0" borderId="7" xfId="2" applyNumberFormat="1" applyFont="1" applyBorder="1"/>
    <xf numFmtId="4" fontId="0" fillId="0" borderId="2" xfId="0" applyNumberFormat="1" applyBorder="1" applyAlignment="1">
      <alignment horizontal="left"/>
    </xf>
    <xf numFmtId="4" fontId="0" fillId="0" borderId="2" xfId="0" applyNumberFormat="1" applyFont="1" applyBorder="1" applyAlignment="1">
      <alignment horizontal="left"/>
    </xf>
    <xf numFmtId="0" fontId="0" fillId="0" borderId="2" xfId="0" applyBorder="1" applyAlignment="1" applyProtection="1">
      <alignment horizontal="left" indent="1"/>
      <protection locked="0"/>
    </xf>
    <xf numFmtId="14" fontId="13" fillId="0" borderId="2" xfId="0" applyNumberFormat="1" applyFont="1" applyBorder="1" applyAlignment="1" applyProtection="1">
      <alignment horizontal="center"/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  <protection locked="0"/>
    </xf>
    <xf numFmtId="14" fontId="0" fillId="0" borderId="2" xfId="0" applyNumberFormat="1" applyBorder="1"/>
    <xf numFmtId="0" fontId="19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169" fontId="0" fillId="0" borderId="2" xfId="1" applyNumberFormat="1" applyFont="1" applyBorder="1" applyAlignment="1" applyProtection="1">
      <protection locked="0"/>
    </xf>
    <xf numFmtId="44" fontId="0" fillId="0" borderId="2" xfId="2" applyFont="1" applyBorder="1"/>
    <xf numFmtId="44" fontId="18" fillId="0" borderId="2" xfId="2" applyFont="1" applyBorder="1"/>
    <xf numFmtId="44" fontId="0" fillId="0" borderId="2" xfId="2" applyFont="1" applyBorder="1" applyAlignment="1" applyProtection="1">
      <protection locked="0"/>
    </xf>
    <xf numFmtId="170" fontId="0" fillId="2" borderId="0" xfId="0" applyNumberFormat="1" applyFill="1" applyAlignment="1">
      <alignment vertical="center"/>
    </xf>
    <xf numFmtId="170" fontId="9" fillId="4" borderId="2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4" fontId="0" fillId="0" borderId="7" xfId="0" applyNumberFormat="1" applyBorder="1" applyProtection="1">
      <protection locked="0"/>
    </xf>
    <xf numFmtId="11" fontId="0" fillId="0" borderId="10" xfId="0" applyNumberFormat="1" applyBorder="1" applyAlignment="1" applyProtection="1">
      <alignment horizontal="left" indent="1"/>
      <protection locked="0"/>
    </xf>
    <xf numFmtId="14" fontId="0" fillId="0" borderId="0" xfId="0" applyNumberFormat="1"/>
    <xf numFmtId="44" fontId="0" fillId="0" borderId="11" xfId="2" applyFont="1" applyBorder="1" applyAlignment="1" applyProtection="1">
      <protection locked="0"/>
    </xf>
    <xf numFmtId="165" fontId="14" fillId="0" borderId="0" xfId="1" applyNumberFormat="1" applyBorder="1" applyProtection="1">
      <protection locked="0"/>
    </xf>
    <xf numFmtId="164" fontId="14" fillId="0" borderId="2" xfId="1" applyBorder="1" applyProtection="1">
      <protection locked="0"/>
    </xf>
    <xf numFmtId="1" fontId="0" fillId="8" borderId="2" xfId="0" applyNumberFormat="1" applyFill="1" applyBorder="1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2">
    <dxf>
      <font>
        <color theme="0"/>
      </font>
    </dxf>
    <dxf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C0D1A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62AC69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136800</xdr:colOff>
      <xdr:row>1</xdr:row>
      <xdr:rowOff>133200</xdr:rowOff>
    </xdr:from>
    <xdr:to>
      <xdr:col>0</xdr:col>
      <xdr:colOff>1276200</xdr:colOff>
      <xdr:row>6</xdr:row>
      <xdr:rowOff>137160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6800" y="308160"/>
          <a:ext cx="1139400" cy="999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1334520</xdr:colOff>
      <xdr:row>1</xdr:row>
      <xdr:rowOff>131040</xdr:rowOff>
    </xdr:from>
    <xdr:to>
      <xdr:col>1</xdr:col>
      <xdr:colOff>130174</xdr:colOff>
      <xdr:row>6</xdr:row>
      <xdr:rowOff>117360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34520" y="306000"/>
          <a:ext cx="1036080" cy="982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5DEB128-7D8F-4B23-AD93-50FF43FFD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8204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5408BAE-16B1-41A2-AF0B-DAAA4E4E927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9533EAF-4260-4D6D-B07E-22ED44C787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48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5308EBD-A64C-482B-8A2D-E64B5BC38A0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46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C84F26F-EC84-4B31-9532-BD9C01EA5F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7459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36826B6-D870-4F5B-B154-93B828A05A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25B4C8F-EDEB-4DAF-ACE8-AB46BA5515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362DD3A-E32F-411C-9A40-F4CFF5565E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155"/>
  <sheetViews>
    <sheetView tabSelected="1" topLeftCell="D10" zoomScale="90" zoomScaleNormal="90" workbookViewId="0">
      <selection activeCell="N28" sqref="N28:N29"/>
    </sheetView>
  </sheetViews>
  <sheetFormatPr baseColWidth="10" defaultColWidth="9.109375" defaultRowHeight="14.4"/>
  <cols>
    <col min="1" max="1" width="32.6640625" customWidth="1"/>
    <col min="2" max="2" width="42.44140625" customWidth="1"/>
    <col min="3" max="5" width="12.44140625" customWidth="1"/>
    <col min="6" max="6" width="12.44140625" style="1" customWidth="1"/>
    <col min="7" max="8" width="12.44140625" customWidth="1"/>
    <col min="9" max="9" width="14.5546875" customWidth="1"/>
    <col min="10" max="10" width="34" customWidth="1"/>
    <col min="11" max="11" width="40" customWidth="1"/>
    <col min="12" max="12" width="14.5546875" customWidth="1"/>
    <col min="13" max="13" width="14.88671875" customWidth="1"/>
    <col min="14" max="14" width="25.6640625" customWidth="1"/>
    <col min="15" max="15" width="16.109375" customWidth="1"/>
    <col min="16" max="1018" width="9.109375" customWidth="1"/>
    <col min="1019" max="1025" width="11.5546875"/>
  </cols>
  <sheetData>
    <row r="1" spans="1:1024">
      <c r="A1" s="2"/>
      <c r="B1" s="2"/>
      <c r="C1" s="3"/>
      <c r="D1" s="3"/>
      <c r="E1" s="3"/>
      <c r="F1" s="3"/>
      <c r="H1" s="3"/>
      <c r="I1" s="3"/>
      <c r="J1" s="3"/>
      <c r="K1" s="3"/>
      <c r="L1" s="3"/>
      <c r="M1" s="3"/>
      <c r="N1" s="3"/>
      <c r="O1" s="3"/>
      <c r="P1" s="3"/>
    </row>
    <row r="2" spans="1:1024" ht="15.75" customHeight="1">
      <c r="A2" s="2"/>
      <c r="B2" s="2"/>
      <c r="C2" s="86" t="s">
        <v>55</v>
      </c>
      <c r="D2" s="86"/>
      <c r="E2" s="86"/>
      <c r="F2" s="86"/>
      <c r="G2" s="86"/>
      <c r="H2" s="86"/>
      <c r="I2" s="86"/>
      <c r="J2" s="86"/>
      <c r="K2" s="86"/>
      <c r="L2" s="86"/>
      <c r="M2" s="3"/>
      <c r="N2" s="3"/>
      <c r="O2" s="3"/>
      <c r="P2" s="3"/>
    </row>
    <row r="3" spans="1:1024" ht="15.75" customHeight="1">
      <c r="A3" s="2"/>
      <c r="B3" s="2"/>
      <c r="C3" s="86"/>
      <c r="D3" s="86"/>
      <c r="E3" s="86"/>
      <c r="F3" s="86"/>
      <c r="G3" s="86"/>
      <c r="H3" s="86"/>
      <c r="I3" s="86"/>
      <c r="J3" s="86"/>
      <c r="K3" s="86"/>
      <c r="L3" s="86"/>
      <c r="M3" s="3"/>
      <c r="N3" s="3"/>
      <c r="O3" s="3"/>
      <c r="P3" s="3"/>
    </row>
    <row r="4" spans="1:1024" ht="15.75" customHeight="1">
      <c r="A4" s="2"/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</row>
    <row r="5" spans="1:1024" ht="13.95" customHeight="1">
      <c r="A5" s="2"/>
      <c r="B5" s="2"/>
      <c r="C5" s="87" t="s">
        <v>0</v>
      </c>
      <c r="D5" s="87"/>
      <c r="E5" s="88" t="s">
        <v>1</v>
      </c>
      <c r="F5" s="88"/>
      <c r="G5" s="87" t="s">
        <v>2</v>
      </c>
      <c r="H5" s="87"/>
      <c r="I5" s="3"/>
      <c r="J5" s="3"/>
      <c r="K5" s="3"/>
      <c r="L5" s="3"/>
      <c r="M5" s="3"/>
      <c r="N5" s="3"/>
      <c r="O5" s="3"/>
      <c r="P5" s="3"/>
    </row>
    <row r="6" spans="1:1024" ht="17.399999999999999" customHeight="1">
      <c r="A6" s="3"/>
      <c r="B6" s="3"/>
      <c r="C6" s="87" t="str">
        <f>IF(C8=600,"FORFAIT 1",IF(C8=1000,"FORFAIT 2",""))</f>
        <v/>
      </c>
      <c r="D6" s="87"/>
      <c r="E6" s="89" t="s">
        <v>3</v>
      </c>
      <c r="F6" s="89"/>
      <c r="G6" s="87"/>
      <c r="H6" s="87"/>
      <c r="I6" s="3"/>
      <c r="J6" s="3"/>
      <c r="K6" s="3"/>
      <c r="L6" s="3"/>
      <c r="M6" s="3"/>
      <c r="N6" s="3"/>
      <c r="O6" s="3"/>
      <c r="P6" s="3"/>
    </row>
    <row r="7" spans="1:1024" ht="15.6">
      <c r="A7" s="3"/>
      <c r="B7" s="3"/>
      <c r="C7" s="5" t="s">
        <v>4</v>
      </c>
      <c r="D7" s="6" t="s">
        <v>5</v>
      </c>
      <c r="E7" s="5" t="s">
        <v>4</v>
      </c>
      <c r="F7" s="6" t="s">
        <v>5</v>
      </c>
      <c r="G7" s="5" t="s">
        <v>4</v>
      </c>
      <c r="H7" s="6" t="s">
        <v>5</v>
      </c>
      <c r="I7" s="3"/>
      <c r="J7" s="3"/>
      <c r="K7" s="3"/>
      <c r="L7" s="3"/>
      <c r="M7" s="3"/>
      <c r="N7" s="3"/>
      <c r="O7" s="3"/>
      <c r="P7" s="3"/>
    </row>
    <row r="8" spans="1:1024" ht="23.1" customHeight="1">
      <c r="A8" s="3"/>
      <c r="B8" s="3"/>
      <c r="C8" s="7">
        <f>IF(AND(E14&lt;120000,E14&gt;0),600,IF(AND(E14&gt;=120000,E14&lt;250000,E6="Non"),1000,IF(AND(E14&gt;=120000,E14&lt;250000,E6="Oui"),600,IF(AND(E14&gt;=250000,E14&lt;500000,E6="Non"),2000,IF(AND(E14&gt;=250000,E14&lt;500000,E6="Oui"),1000,IF(AND(E14&gt;=500000,E14&lt;=800000,E6="Non"),2800,IF(AND(E14&gt;=500000,E14&lt;=800000,E6="Oui"),2000,"Pas possible")))))))</f>
        <v>2000</v>
      </c>
      <c r="D8" s="8">
        <f>IF(AND(E14&lt;120000,E14&gt;0),654,IF(AND(E14&gt;=120000,E14&lt;250000,E6="Non"),1090,IF(AND(E14&gt;=120000,E14&lt;250000,E6="Oui"),654,IF(AND(E14&gt;=250000,E14&lt;500000,E6="Non"),2180,IF(AND(E14&gt;=250000,E14&lt;500000,E6="Oui"),1090,IF(AND(E14&gt;=500000,E14&lt;=800000,E6="Non"),3052,IF(AND(E14&gt;=500000,E14&lt;=800000,E6="Oui"),2180,"Pas possible")))))))</f>
        <v>2180</v>
      </c>
      <c r="E8" s="7">
        <f>IF(AND(E6="Oui",E14&gt;=120000,E14&lt;250000),(E14-119999)*1.48%,IF(AND(E6="Oui",E14&gt;=250000,E14&lt;500000),(E14-249999)*1.48%,IF(AND(E6="Oui",E14&gt;=500000,E14&lt;800000),(E14-499999)*1.48%,0)))</f>
        <v>0</v>
      </c>
      <c r="F8" s="8">
        <f>IF(AND(E6="Oui",E14&gt;=120000,E14&lt;250000),(E14-119999)*1.615%,IF(AND(E6="Oui",E14&gt;=250000,E14&lt;500000),(E14-249999)*1.615%,IF(AND(E6="Oui",E14&gt;=500000,E14&lt;800000),(E14-499999)*1.615%,0)))</f>
        <v>0</v>
      </c>
      <c r="G8" s="9">
        <f>C8+E8</f>
        <v>2000</v>
      </c>
      <c r="H8" s="8">
        <f>+D8+F8</f>
        <v>2180</v>
      </c>
      <c r="I8" s="3"/>
      <c r="J8" s="3"/>
      <c r="K8" s="3"/>
      <c r="L8" s="3"/>
      <c r="M8" s="3"/>
      <c r="N8" s="3"/>
      <c r="O8" s="3"/>
      <c r="P8" s="3"/>
    </row>
    <row r="9" spans="1:102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024" s="11" customFormat="1" ht="33" customHeight="1">
      <c r="A10" s="91" t="s">
        <v>6</v>
      </c>
      <c r="B10" s="97" t="s">
        <v>7</v>
      </c>
      <c r="C10" s="84" t="s">
        <v>8</v>
      </c>
      <c r="D10" s="84" t="s">
        <v>9</v>
      </c>
      <c r="E10" s="84" t="s">
        <v>10</v>
      </c>
      <c r="F10" s="91" t="s">
        <v>11</v>
      </c>
      <c r="G10" s="93" t="s">
        <v>12</v>
      </c>
      <c r="H10" s="90" t="s">
        <v>13</v>
      </c>
      <c r="I10" s="90"/>
      <c r="J10" s="90" t="s">
        <v>14</v>
      </c>
      <c r="K10" s="90"/>
      <c r="L10" s="90" t="s">
        <v>15</v>
      </c>
      <c r="M10" s="90"/>
      <c r="N10" s="84" t="s">
        <v>56</v>
      </c>
      <c r="O10" s="84" t="s">
        <v>16</v>
      </c>
      <c r="P10" s="10"/>
      <c r="Q10" s="10"/>
      <c r="AMF10" s="12"/>
      <c r="AMG10" s="12"/>
      <c r="AMH10" s="12"/>
      <c r="AMI10" s="12"/>
      <c r="AMJ10"/>
    </row>
    <row r="11" spans="1:1024" s="14" customFormat="1" ht="18" customHeight="1">
      <c r="A11" s="92"/>
      <c r="B11" s="98"/>
      <c r="C11" s="85"/>
      <c r="D11" s="85"/>
      <c r="E11" s="85"/>
      <c r="F11" s="92"/>
      <c r="G11" s="94"/>
      <c r="H11" s="90"/>
      <c r="I11" s="90"/>
      <c r="J11" s="90"/>
      <c r="K11" s="90"/>
      <c r="L11" s="90"/>
      <c r="M11" s="90"/>
      <c r="N11" s="85"/>
      <c r="O11" s="85"/>
      <c r="P11" s="13"/>
      <c r="Q11" s="13"/>
      <c r="AMF11"/>
      <c r="AMG11"/>
      <c r="AMH11"/>
      <c r="AMI11"/>
      <c r="AMJ11"/>
    </row>
    <row r="12" spans="1:1024" s="14" customFormat="1" ht="37.950000000000003" customHeight="1">
      <c r="A12" s="92"/>
      <c r="B12" s="98"/>
      <c r="C12" s="85"/>
      <c r="D12" s="85"/>
      <c r="E12" s="85"/>
      <c r="F12" s="92"/>
      <c r="G12" s="94"/>
      <c r="H12" s="53" t="s">
        <v>17</v>
      </c>
      <c r="I12" s="53" t="s">
        <v>18</v>
      </c>
      <c r="J12" s="52" t="s">
        <v>19</v>
      </c>
      <c r="K12" s="52" t="s">
        <v>20</v>
      </c>
      <c r="L12" s="51" t="s">
        <v>21</v>
      </c>
      <c r="M12" s="54" t="s">
        <v>22</v>
      </c>
      <c r="N12" s="85"/>
      <c r="O12" s="85"/>
      <c r="P12" s="13"/>
      <c r="Q12" s="13"/>
      <c r="AMF12"/>
      <c r="AMG12"/>
      <c r="AMH12"/>
      <c r="AMI12"/>
      <c r="AMJ12"/>
    </row>
    <row r="13" spans="1:1024" s="14" customFormat="1" ht="21" customHeight="1">
      <c r="A13" s="95" t="s">
        <v>23</v>
      </c>
      <c r="B13" s="96"/>
      <c r="C13" s="96"/>
      <c r="D13" s="96"/>
      <c r="E13" s="96"/>
      <c r="F13" s="96"/>
      <c r="G13" s="50" t="s">
        <v>29</v>
      </c>
      <c r="H13" s="49">
        <f>IF(G13="Oui",66.83,0)</f>
        <v>66.83</v>
      </c>
      <c r="I13" s="49">
        <f>IF(G13="Oui",72.84,0)</f>
        <v>72.84</v>
      </c>
      <c r="J13" s="46"/>
      <c r="K13" s="46"/>
      <c r="L13" s="46"/>
      <c r="M13" s="48"/>
      <c r="N13" s="47"/>
      <c r="O13" s="48"/>
      <c r="P13" s="13"/>
      <c r="Q13" s="13"/>
      <c r="AMF13"/>
      <c r="AMG13"/>
      <c r="AMH13"/>
      <c r="AMI13"/>
      <c r="AMJ13"/>
    </row>
    <row r="14" spans="1:1024" s="24" customFormat="1" ht="26.4" customHeight="1">
      <c r="A14" s="15" t="s">
        <v>24</v>
      </c>
      <c r="B14" s="15" t="s">
        <v>25</v>
      </c>
      <c r="C14" s="16"/>
      <c r="D14" s="17" t="s">
        <v>26</v>
      </c>
      <c r="E14" s="18">
        <f>SUM(E15:E155)</f>
        <v>367018.66000000003</v>
      </c>
      <c r="F14" s="18">
        <f>SUM(F15:F155)</f>
        <v>46165.363499999999</v>
      </c>
      <c r="G14" s="19">
        <f>SUM(G15:G155)</f>
        <v>236</v>
      </c>
      <c r="H14" s="20">
        <f>SUM(H15:H155)+H13</f>
        <v>767.99395250000009</v>
      </c>
      <c r="I14" s="20">
        <f>SUM(I15:I155)+I13</f>
        <v>837.10870822499999</v>
      </c>
      <c r="J14" s="20">
        <f>IF(E14&lt;120000,SUM(J15:J155),IF(AND(E14&gt;120000,E14&lt;250000),SUM(J15:J155)*0.85,SUM(J15:J155)*0.75))</f>
        <v>889.10270385000013</v>
      </c>
      <c r="K14" s="20">
        <f>IF(E14&lt;120000,SUM(K15:K155),IF(AND(E14&gt;120000,E14&lt;250000),SUM(K15:K155)*0.85,SUM(K15:K155)*0.75))</f>
        <v>999.20830185</v>
      </c>
      <c r="L14" s="21">
        <f>IF(SUM(L15:L155)&lt;50,50,SUM(L15:L155))</f>
        <v>191.12460489000003</v>
      </c>
      <c r="M14" s="8">
        <f>IF(SUM(M15:M155)&lt;56.18,56.18,SUM(M15:M155))</f>
        <v>214.66894027500001</v>
      </c>
      <c r="N14" s="83"/>
      <c r="O14" s="22" t="s">
        <v>27</v>
      </c>
      <c r="P14" s="82"/>
      <c r="Q14" s="23"/>
      <c r="AMF14"/>
      <c r="AMG14"/>
      <c r="AMH14"/>
      <c r="AMI14"/>
      <c r="AMJ14"/>
    </row>
    <row r="15" spans="1:1024">
      <c r="A15" s="70" t="s">
        <v>28</v>
      </c>
      <c r="B15" s="68" t="s">
        <v>49</v>
      </c>
      <c r="C15" s="71">
        <v>43213</v>
      </c>
      <c r="D15" s="72">
        <f>C15+8</f>
        <v>43221</v>
      </c>
      <c r="E15" s="79">
        <v>13073.8</v>
      </c>
      <c r="F15" s="104">
        <v>1748</v>
      </c>
      <c r="G15" s="78">
        <v>6</v>
      </c>
      <c r="H15" s="27">
        <f t="shared" ref="H15:H46" si="0">IF(AND(F15*15/1000&lt;30,F15&lt;&gt;""),30,F15*15/1000)</f>
        <v>30</v>
      </c>
      <c r="I15" s="28">
        <f t="shared" ref="I15:I46" si="1">(H15*9/100)+H15</f>
        <v>32.700000000000003</v>
      </c>
      <c r="J15" s="28">
        <f t="shared" ref="J15:J46" si="2">E15*3.23/1000</f>
        <v>42.228373999999995</v>
      </c>
      <c r="K15" s="28">
        <f t="shared" ref="K15:K46" si="3">E15*3.63/1000</f>
        <v>47.457893999999996</v>
      </c>
      <c r="L15" s="29">
        <f t="shared" ref="L15:L46" si="4">F15*4.14/1000</f>
        <v>7.2367199999999992</v>
      </c>
      <c r="M15" s="29">
        <f t="shared" ref="M15:M46" si="5">F15*4.65/1000</f>
        <v>8.1282000000000014</v>
      </c>
      <c r="N15" s="99">
        <f>I15+K15+M15</f>
        <v>88.286094000000006</v>
      </c>
      <c r="O15" s="30"/>
      <c r="P15" s="3"/>
      <c r="Q15" s="3"/>
    </row>
    <row r="16" spans="1:1024">
      <c r="A16" s="73" t="s">
        <v>48</v>
      </c>
      <c r="B16" s="68" t="s">
        <v>50</v>
      </c>
      <c r="C16" s="74">
        <v>43242</v>
      </c>
      <c r="D16" s="72">
        <f t="shared" ref="D16:D24" si="6">C16+8</f>
        <v>43250</v>
      </c>
      <c r="E16" s="79">
        <v>16973</v>
      </c>
      <c r="F16" s="104">
        <v>2756</v>
      </c>
      <c r="G16" s="78">
        <v>9</v>
      </c>
      <c r="H16" s="27">
        <f t="shared" si="0"/>
        <v>41.34</v>
      </c>
      <c r="I16" s="28">
        <f t="shared" si="1"/>
        <v>45.060600000000001</v>
      </c>
      <c r="J16" s="28">
        <f t="shared" si="2"/>
        <v>54.822789999999998</v>
      </c>
      <c r="K16" s="28">
        <f t="shared" si="3"/>
        <v>61.611989999999999</v>
      </c>
      <c r="L16" s="29">
        <f t="shared" si="4"/>
        <v>11.409839999999999</v>
      </c>
      <c r="M16" s="29">
        <f t="shared" si="5"/>
        <v>12.815400000000002</v>
      </c>
      <c r="N16" s="99">
        <f t="shared" ref="N16:N32" si="7">I16+K16+M16</f>
        <v>119.48799</v>
      </c>
      <c r="O16" s="37"/>
      <c r="P16" s="3"/>
      <c r="Q16" s="3"/>
    </row>
    <row r="17" spans="1:17">
      <c r="A17" s="70" t="s">
        <v>42</v>
      </c>
      <c r="B17" s="69" t="s">
        <v>33</v>
      </c>
      <c r="C17" s="75">
        <v>43248</v>
      </c>
      <c r="D17" s="72">
        <f t="shared" si="6"/>
        <v>43256</v>
      </c>
      <c r="E17" s="80">
        <v>16999.8</v>
      </c>
      <c r="F17" s="104">
        <v>2232</v>
      </c>
      <c r="G17" s="78">
        <v>9</v>
      </c>
      <c r="H17" s="27">
        <f t="shared" si="0"/>
        <v>33.479999999999997</v>
      </c>
      <c r="I17" s="28">
        <f t="shared" si="1"/>
        <v>36.493199999999995</v>
      </c>
      <c r="J17" s="28">
        <f t="shared" si="2"/>
        <v>54.909354</v>
      </c>
      <c r="K17" s="28">
        <f t="shared" si="3"/>
        <v>61.709274000000001</v>
      </c>
      <c r="L17" s="29">
        <f t="shared" si="4"/>
        <v>9.2404799999999998</v>
      </c>
      <c r="M17" s="29">
        <f t="shared" si="5"/>
        <v>10.378800000000002</v>
      </c>
      <c r="N17" s="99">
        <f t="shared" si="7"/>
        <v>108.58127399999999</v>
      </c>
      <c r="O17" s="37"/>
      <c r="P17" s="3"/>
      <c r="Q17" s="3"/>
    </row>
    <row r="18" spans="1:17">
      <c r="A18" s="70" t="s">
        <v>47</v>
      </c>
      <c r="B18" s="68" t="s">
        <v>51</v>
      </c>
      <c r="C18" s="71">
        <v>43255</v>
      </c>
      <c r="D18" s="72">
        <f t="shared" si="6"/>
        <v>43263</v>
      </c>
      <c r="E18" s="79">
        <v>18900</v>
      </c>
      <c r="F18" s="104">
        <v>2681</v>
      </c>
      <c r="G18" s="78">
        <v>9</v>
      </c>
      <c r="H18" s="27">
        <f t="shared" si="0"/>
        <v>40.215000000000003</v>
      </c>
      <c r="I18" s="28">
        <f t="shared" si="1"/>
        <v>43.834350000000001</v>
      </c>
      <c r="J18" s="28">
        <f t="shared" si="2"/>
        <v>61.046999999999997</v>
      </c>
      <c r="K18" s="28">
        <f t="shared" si="3"/>
        <v>68.606999999999999</v>
      </c>
      <c r="L18" s="29">
        <f t="shared" si="4"/>
        <v>11.099339999999998</v>
      </c>
      <c r="M18" s="29">
        <f t="shared" si="5"/>
        <v>12.466650000000001</v>
      </c>
      <c r="N18" s="99">
        <f t="shared" si="7"/>
        <v>124.908</v>
      </c>
      <c r="O18" s="37"/>
      <c r="P18" s="3"/>
      <c r="Q18" s="3"/>
    </row>
    <row r="19" spans="1:17">
      <c r="A19" s="70" t="s">
        <v>47</v>
      </c>
      <c r="B19" s="68" t="s">
        <v>52</v>
      </c>
      <c r="C19" s="71">
        <v>43297</v>
      </c>
      <c r="D19" s="72">
        <f t="shared" si="6"/>
        <v>43305</v>
      </c>
      <c r="E19" s="79">
        <v>19310</v>
      </c>
      <c r="F19" s="104">
        <v>2425</v>
      </c>
      <c r="G19" s="78">
        <v>9</v>
      </c>
      <c r="H19" s="27">
        <f t="shared" si="0"/>
        <v>36.375</v>
      </c>
      <c r="I19" s="28">
        <f t="shared" si="1"/>
        <v>39.64875</v>
      </c>
      <c r="J19" s="28">
        <f t="shared" si="2"/>
        <v>62.371300000000005</v>
      </c>
      <c r="K19" s="28">
        <f t="shared" si="3"/>
        <v>70.095300000000009</v>
      </c>
      <c r="L19" s="29">
        <f t="shared" si="4"/>
        <v>10.0395</v>
      </c>
      <c r="M19" s="29">
        <f t="shared" si="5"/>
        <v>11.276249999999999</v>
      </c>
      <c r="N19" s="99">
        <f t="shared" si="7"/>
        <v>121.02030000000002</v>
      </c>
      <c r="O19" s="37"/>
      <c r="P19" s="3"/>
      <c r="Q19" s="3"/>
    </row>
    <row r="20" spans="1:17">
      <c r="A20" s="70" t="s">
        <v>45</v>
      </c>
      <c r="B20" s="68" t="s">
        <v>53</v>
      </c>
      <c r="C20" s="71">
        <v>43311</v>
      </c>
      <c r="D20" s="72">
        <f t="shared" si="6"/>
        <v>43319</v>
      </c>
      <c r="E20" s="79">
        <v>17900</v>
      </c>
      <c r="F20" s="104">
        <v>2484</v>
      </c>
      <c r="G20" s="78">
        <v>9</v>
      </c>
      <c r="H20" s="27">
        <f t="shared" si="0"/>
        <v>37.26</v>
      </c>
      <c r="I20" s="28">
        <f t="shared" si="1"/>
        <v>40.613399999999999</v>
      </c>
      <c r="J20" s="28">
        <f t="shared" si="2"/>
        <v>57.817</v>
      </c>
      <c r="K20" s="28">
        <f t="shared" si="3"/>
        <v>64.977000000000004</v>
      </c>
      <c r="L20" s="29">
        <f t="shared" si="4"/>
        <v>10.283759999999999</v>
      </c>
      <c r="M20" s="29">
        <f t="shared" si="5"/>
        <v>11.550600000000001</v>
      </c>
      <c r="N20" s="99">
        <f t="shared" si="7"/>
        <v>117.14100000000001</v>
      </c>
      <c r="O20" s="37"/>
      <c r="P20" s="3"/>
      <c r="Q20" s="3"/>
    </row>
    <row r="21" spans="1:17">
      <c r="A21" s="70" t="s">
        <v>42</v>
      </c>
      <c r="B21" s="68" t="s">
        <v>54</v>
      </c>
      <c r="C21" s="74">
        <v>43311</v>
      </c>
      <c r="D21" s="72">
        <f t="shared" si="6"/>
        <v>43319</v>
      </c>
      <c r="E21" s="79">
        <v>17800</v>
      </c>
      <c r="F21" s="104">
        <v>2660</v>
      </c>
      <c r="G21" s="78">
        <v>9</v>
      </c>
      <c r="H21" s="27">
        <f t="shared" si="0"/>
        <v>39.9</v>
      </c>
      <c r="I21" s="28">
        <f t="shared" si="1"/>
        <v>43.491</v>
      </c>
      <c r="J21" s="28">
        <f t="shared" si="2"/>
        <v>57.494</v>
      </c>
      <c r="K21" s="28">
        <f t="shared" si="3"/>
        <v>64.614000000000004</v>
      </c>
      <c r="L21" s="29">
        <f t="shared" si="4"/>
        <v>11.0124</v>
      </c>
      <c r="M21" s="29">
        <f t="shared" si="5"/>
        <v>12.369000000000002</v>
      </c>
      <c r="N21" s="99">
        <f t="shared" si="7"/>
        <v>120.474</v>
      </c>
      <c r="O21" s="37"/>
      <c r="P21" s="3"/>
      <c r="Q21" s="3"/>
    </row>
    <row r="22" spans="1:17">
      <c r="A22" s="70" t="s">
        <v>46</v>
      </c>
      <c r="B22" s="76" t="s">
        <v>37</v>
      </c>
      <c r="C22" s="74">
        <v>43472</v>
      </c>
      <c r="D22" s="72">
        <f t="shared" si="6"/>
        <v>43480</v>
      </c>
      <c r="E22" s="81">
        <v>18300</v>
      </c>
      <c r="F22" s="104">
        <v>2273</v>
      </c>
      <c r="G22" s="78">
        <v>9</v>
      </c>
      <c r="H22" s="27">
        <f t="shared" si="0"/>
        <v>34.094999999999999</v>
      </c>
      <c r="I22" s="28">
        <f t="shared" si="1"/>
        <v>37.163550000000001</v>
      </c>
      <c r="J22" s="28">
        <f t="shared" si="2"/>
        <v>59.109000000000002</v>
      </c>
      <c r="K22" s="28">
        <f t="shared" si="3"/>
        <v>66.429000000000002</v>
      </c>
      <c r="L22" s="29">
        <f t="shared" si="4"/>
        <v>9.4102199999999989</v>
      </c>
      <c r="M22" s="29">
        <f t="shared" si="5"/>
        <v>10.569450000000002</v>
      </c>
      <c r="N22" s="99">
        <f t="shared" si="7"/>
        <v>114.16200000000001</v>
      </c>
      <c r="O22" s="37"/>
      <c r="P22" s="3"/>
      <c r="Q22" s="3"/>
    </row>
    <row r="23" spans="1:17">
      <c r="A23" s="70" t="s">
        <v>45</v>
      </c>
      <c r="B23" s="77" t="s">
        <v>38</v>
      </c>
      <c r="C23" s="74">
        <v>43479</v>
      </c>
      <c r="D23" s="72">
        <f t="shared" si="6"/>
        <v>43487</v>
      </c>
      <c r="E23" s="81">
        <v>21500</v>
      </c>
      <c r="F23" s="104">
        <v>2323</v>
      </c>
      <c r="G23" s="78">
        <v>9</v>
      </c>
      <c r="H23" s="27">
        <f t="shared" si="0"/>
        <v>34.844999999999999</v>
      </c>
      <c r="I23" s="28">
        <f t="shared" si="1"/>
        <v>37.981049999999996</v>
      </c>
      <c r="J23" s="28">
        <f t="shared" si="2"/>
        <v>69.444999999999993</v>
      </c>
      <c r="K23" s="28">
        <f t="shared" si="3"/>
        <v>78.045000000000002</v>
      </c>
      <c r="L23" s="29">
        <f t="shared" si="4"/>
        <v>9.6172199999999997</v>
      </c>
      <c r="M23" s="29">
        <f t="shared" si="5"/>
        <v>10.801950000000001</v>
      </c>
      <c r="N23" s="99">
        <f t="shared" si="7"/>
        <v>126.828</v>
      </c>
      <c r="O23" s="37"/>
      <c r="P23" s="3"/>
      <c r="Q23" s="3"/>
    </row>
    <row r="24" spans="1:17">
      <c r="A24" s="70" t="s">
        <v>45</v>
      </c>
      <c r="B24" s="77" t="s">
        <v>39</v>
      </c>
      <c r="C24" s="74">
        <v>43493</v>
      </c>
      <c r="D24" s="72">
        <f t="shared" si="6"/>
        <v>43501</v>
      </c>
      <c r="E24" s="81">
        <v>17200</v>
      </c>
      <c r="F24" s="104">
        <v>2275</v>
      </c>
      <c r="G24" s="78">
        <v>9</v>
      </c>
      <c r="H24" s="27">
        <f t="shared" si="0"/>
        <v>34.125</v>
      </c>
      <c r="I24" s="28">
        <f t="shared" si="1"/>
        <v>37.196249999999999</v>
      </c>
      <c r="J24" s="28">
        <f t="shared" si="2"/>
        <v>55.555999999999997</v>
      </c>
      <c r="K24" s="28">
        <f t="shared" si="3"/>
        <v>62.436</v>
      </c>
      <c r="L24" s="29">
        <f t="shared" si="4"/>
        <v>9.4184999999999999</v>
      </c>
      <c r="M24" s="29">
        <f t="shared" si="5"/>
        <v>10.578749999999999</v>
      </c>
      <c r="N24" s="99">
        <f t="shared" si="7"/>
        <v>110.211</v>
      </c>
      <c r="O24" s="37"/>
      <c r="P24" s="3"/>
      <c r="Q24" s="3"/>
    </row>
    <row r="25" spans="1:17">
      <c r="A25" s="70" t="s">
        <v>40</v>
      </c>
      <c r="B25" s="70" t="s">
        <v>43</v>
      </c>
      <c r="C25" s="74">
        <v>43773</v>
      </c>
      <c r="D25" s="72">
        <f>C25+15</f>
        <v>43788</v>
      </c>
      <c r="E25" s="81">
        <v>36000</v>
      </c>
      <c r="F25" s="104">
        <v>5400</v>
      </c>
      <c r="G25" s="78">
        <v>36</v>
      </c>
      <c r="H25" s="27">
        <f t="shared" si="0"/>
        <v>81</v>
      </c>
      <c r="I25" s="28">
        <f t="shared" si="1"/>
        <v>88.29</v>
      </c>
      <c r="J25" s="28">
        <f t="shared" si="2"/>
        <v>116.28</v>
      </c>
      <c r="K25" s="28">
        <f t="shared" si="3"/>
        <v>130.68</v>
      </c>
      <c r="L25" s="29">
        <f t="shared" si="4"/>
        <v>22.356000000000002</v>
      </c>
      <c r="M25" s="29">
        <f t="shared" si="5"/>
        <v>25.110000000000003</v>
      </c>
      <c r="N25" s="99">
        <f t="shared" si="7"/>
        <v>244.08000000000004</v>
      </c>
      <c r="O25" s="37"/>
      <c r="P25" s="3"/>
      <c r="Q25" s="3"/>
    </row>
    <row r="26" spans="1:17">
      <c r="A26" s="70" t="s">
        <v>42</v>
      </c>
      <c r="B26" s="70" t="s">
        <v>41</v>
      </c>
      <c r="C26" s="74">
        <v>43867</v>
      </c>
      <c r="D26" s="72">
        <f t="shared" ref="D26:D27" si="8">C26+15</f>
        <v>43882</v>
      </c>
      <c r="E26" s="81">
        <v>43900</v>
      </c>
      <c r="F26" s="104">
        <v>5377</v>
      </c>
      <c r="G26" s="78">
        <v>36</v>
      </c>
      <c r="H26" s="27">
        <f t="shared" si="0"/>
        <v>80.655000000000001</v>
      </c>
      <c r="I26" s="28">
        <f t="shared" si="1"/>
        <v>87.91395</v>
      </c>
      <c r="J26" s="28">
        <f t="shared" si="2"/>
        <v>141.797</v>
      </c>
      <c r="K26" s="28">
        <f t="shared" si="3"/>
        <v>159.357</v>
      </c>
      <c r="L26" s="29">
        <f t="shared" si="4"/>
        <v>22.26078</v>
      </c>
      <c r="M26" s="29">
        <f t="shared" si="5"/>
        <v>25.003050000000002</v>
      </c>
      <c r="N26" s="99">
        <f t="shared" si="7"/>
        <v>272.274</v>
      </c>
      <c r="O26" s="37"/>
      <c r="P26" s="3"/>
      <c r="Q26" s="3"/>
    </row>
    <row r="27" spans="1:17">
      <c r="A27" s="70" t="s">
        <v>44</v>
      </c>
      <c r="B27" s="70" t="s">
        <v>43</v>
      </c>
      <c r="C27" s="74">
        <v>43873</v>
      </c>
      <c r="D27" s="72">
        <f t="shared" si="8"/>
        <v>43888</v>
      </c>
      <c r="E27" s="81">
        <v>41850</v>
      </c>
      <c r="F27" s="104">
        <v>4762</v>
      </c>
      <c r="G27" s="78">
        <v>32</v>
      </c>
      <c r="H27" s="27">
        <f t="shared" si="0"/>
        <v>71.430000000000007</v>
      </c>
      <c r="I27" s="28">
        <f t="shared" si="1"/>
        <v>77.858700000000013</v>
      </c>
      <c r="J27" s="28">
        <f t="shared" si="2"/>
        <v>135.1755</v>
      </c>
      <c r="K27" s="28">
        <f t="shared" si="3"/>
        <v>151.91550000000001</v>
      </c>
      <c r="L27" s="29">
        <f t="shared" si="4"/>
        <v>19.714680000000001</v>
      </c>
      <c r="M27" s="29">
        <f t="shared" si="5"/>
        <v>22.143300000000004</v>
      </c>
      <c r="N27" s="99">
        <f t="shared" si="7"/>
        <v>251.91750000000002</v>
      </c>
      <c r="O27" s="37"/>
      <c r="P27" s="3"/>
      <c r="Q27" s="3"/>
    </row>
    <row r="28" spans="1:17">
      <c r="A28" s="100" t="s">
        <v>57</v>
      </c>
      <c r="B28" s="31" t="s">
        <v>59</v>
      </c>
      <c r="C28" s="101">
        <v>44515</v>
      </c>
      <c r="D28" s="38">
        <v>44535</v>
      </c>
      <c r="E28" s="102">
        <v>47807.53</v>
      </c>
      <c r="F28" s="105">
        <v>5096.2635</v>
      </c>
      <c r="G28" s="103">
        <v>36</v>
      </c>
      <c r="H28" s="27">
        <f>IF(AND(F28*15/1000&lt;30,F28&lt;&gt;""),30,F28*15/1000)</f>
        <v>76.443952499999995</v>
      </c>
      <c r="I28" s="28">
        <f t="shared" si="1"/>
        <v>83.323908224999997</v>
      </c>
      <c r="J28" s="28">
        <f t="shared" si="2"/>
        <v>154.41832190000002</v>
      </c>
      <c r="K28" s="28">
        <f t="shared" si="3"/>
        <v>173.54133389999998</v>
      </c>
      <c r="L28" s="29">
        <f t="shared" si="4"/>
        <v>21.098530889999999</v>
      </c>
      <c r="M28" s="29">
        <f t="shared" si="5"/>
        <v>23.697625275000004</v>
      </c>
      <c r="N28" s="99">
        <f t="shared" si="7"/>
        <v>280.56286740000002</v>
      </c>
      <c r="O28" s="37"/>
      <c r="P28" s="3"/>
      <c r="Q28" s="3"/>
    </row>
    <row r="29" spans="1:17">
      <c r="A29" s="31" t="s">
        <v>58</v>
      </c>
      <c r="B29" s="31" t="s">
        <v>60</v>
      </c>
      <c r="C29" s="38"/>
      <c r="D29" s="33">
        <v>44568</v>
      </c>
      <c r="E29" s="102">
        <v>19504.53</v>
      </c>
      <c r="F29" s="105">
        <v>1673.1</v>
      </c>
      <c r="G29" s="103">
        <v>9</v>
      </c>
      <c r="H29" s="27">
        <f>IF(AND(F29*15/1000&lt;30,F29&lt;&gt;""),30,F29*15/1000)</f>
        <v>30</v>
      </c>
      <c r="I29" s="28">
        <f t="shared" si="1"/>
        <v>32.700000000000003</v>
      </c>
      <c r="J29" s="28">
        <f t="shared" si="2"/>
        <v>62.99963189999999</v>
      </c>
      <c r="K29" s="28">
        <f t="shared" si="3"/>
        <v>70.801443899999995</v>
      </c>
      <c r="L29" s="29">
        <f t="shared" si="4"/>
        <v>6.9266339999999991</v>
      </c>
      <c r="M29" s="29">
        <f t="shared" si="5"/>
        <v>7.7799149999999999</v>
      </c>
      <c r="N29" s="99">
        <f t="shared" si="7"/>
        <v>111.2813589</v>
      </c>
      <c r="O29" s="37"/>
      <c r="P29" s="3"/>
      <c r="Q29" s="3"/>
    </row>
    <row r="30" spans="1:17">
      <c r="A30" s="31"/>
      <c r="B30" s="31"/>
      <c r="C30" s="38"/>
      <c r="D30" s="33"/>
      <c r="E30" s="34"/>
      <c r="F30" s="35"/>
      <c r="G30" s="35"/>
      <c r="H30" s="27">
        <f t="shared" si="0"/>
        <v>0</v>
      </c>
      <c r="I30" s="28">
        <f t="shared" si="1"/>
        <v>0</v>
      </c>
      <c r="J30" s="28">
        <f t="shared" si="2"/>
        <v>0</v>
      </c>
      <c r="K30" s="28">
        <f t="shared" si="3"/>
        <v>0</v>
      </c>
      <c r="L30" s="29">
        <f t="shared" si="4"/>
        <v>0</v>
      </c>
      <c r="M30" s="29">
        <f t="shared" si="5"/>
        <v>0</v>
      </c>
      <c r="N30" s="99">
        <f t="shared" si="7"/>
        <v>0</v>
      </c>
      <c r="O30" s="37"/>
      <c r="P30" s="3"/>
      <c r="Q30" s="3"/>
    </row>
    <row r="31" spans="1:17">
      <c r="A31" s="31"/>
      <c r="B31" s="31"/>
      <c r="C31" s="38"/>
      <c r="D31" s="33"/>
      <c r="E31" s="34"/>
      <c r="F31" s="35"/>
      <c r="G31" s="35"/>
      <c r="H31" s="27">
        <f t="shared" si="0"/>
        <v>0</v>
      </c>
      <c r="I31" s="28">
        <f t="shared" si="1"/>
        <v>0</v>
      </c>
      <c r="J31" s="28">
        <f t="shared" si="2"/>
        <v>0</v>
      </c>
      <c r="K31" s="28">
        <f t="shared" si="3"/>
        <v>0</v>
      </c>
      <c r="L31" s="29">
        <f t="shared" si="4"/>
        <v>0</v>
      </c>
      <c r="M31" s="29">
        <f t="shared" si="5"/>
        <v>0</v>
      </c>
      <c r="N31" s="99">
        <f t="shared" si="7"/>
        <v>0</v>
      </c>
      <c r="O31" s="37"/>
      <c r="P31" s="3"/>
      <c r="Q31" s="3"/>
    </row>
    <row r="32" spans="1:17">
      <c r="A32" s="31"/>
      <c r="B32" s="31"/>
      <c r="C32" s="38"/>
      <c r="D32" s="33"/>
      <c r="E32" s="34"/>
      <c r="F32" s="35"/>
      <c r="G32" s="35"/>
      <c r="H32" s="27">
        <f t="shared" si="0"/>
        <v>0</v>
      </c>
      <c r="I32" s="28">
        <f t="shared" si="1"/>
        <v>0</v>
      </c>
      <c r="J32" s="28">
        <f t="shared" si="2"/>
        <v>0</v>
      </c>
      <c r="K32" s="28">
        <f t="shared" si="3"/>
        <v>0</v>
      </c>
      <c r="L32" s="29">
        <f t="shared" si="4"/>
        <v>0</v>
      </c>
      <c r="M32" s="29">
        <f t="shared" si="5"/>
        <v>0</v>
      </c>
      <c r="N32" s="99">
        <f t="shared" si="7"/>
        <v>0</v>
      </c>
      <c r="O32" s="37"/>
      <c r="P32" s="3"/>
      <c r="Q32" s="3"/>
    </row>
    <row r="33" spans="1:17">
      <c r="A33" s="31"/>
      <c r="B33" s="31"/>
      <c r="C33" s="38"/>
      <c r="D33" s="33"/>
      <c r="E33" s="34"/>
      <c r="F33" s="35"/>
      <c r="G33" s="35"/>
      <c r="H33" s="27">
        <f t="shared" si="0"/>
        <v>0</v>
      </c>
      <c r="I33" s="28">
        <f t="shared" si="1"/>
        <v>0</v>
      </c>
      <c r="J33" s="28">
        <f t="shared" si="2"/>
        <v>0</v>
      </c>
      <c r="K33" s="28">
        <f t="shared" si="3"/>
        <v>0</v>
      </c>
      <c r="L33" s="29">
        <f t="shared" si="4"/>
        <v>0</v>
      </c>
      <c r="M33" s="29">
        <f t="shared" si="5"/>
        <v>0</v>
      </c>
      <c r="N33" s="36"/>
      <c r="O33" s="37"/>
      <c r="P33" s="3"/>
      <c r="Q33" s="3"/>
    </row>
    <row r="34" spans="1:17">
      <c r="A34" s="31"/>
      <c r="B34" s="31"/>
      <c r="C34" s="38"/>
      <c r="D34" s="33"/>
      <c r="E34" s="34"/>
      <c r="F34" s="35"/>
      <c r="G34" s="35"/>
      <c r="H34" s="27">
        <f t="shared" si="0"/>
        <v>0</v>
      </c>
      <c r="I34" s="28">
        <f t="shared" si="1"/>
        <v>0</v>
      </c>
      <c r="J34" s="28">
        <f t="shared" si="2"/>
        <v>0</v>
      </c>
      <c r="K34" s="28">
        <f t="shared" si="3"/>
        <v>0</v>
      </c>
      <c r="L34" s="29">
        <f t="shared" si="4"/>
        <v>0</v>
      </c>
      <c r="M34" s="29">
        <f t="shared" si="5"/>
        <v>0</v>
      </c>
      <c r="N34" s="36"/>
      <c r="O34" s="37"/>
      <c r="P34" s="3"/>
      <c r="Q34" s="3"/>
    </row>
    <row r="35" spans="1:17">
      <c r="A35" s="31"/>
      <c r="B35" s="31"/>
      <c r="C35" s="38"/>
      <c r="D35" s="33"/>
      <c r="E35" s="34"/>
      <c r="F35" s="35"/>
      <c r="G35" s="35"/>
      <c r="H35" s="27">
        <f t="shared" si="0"/>
        <v>0</v>
      </c>
      <c r="I35" s="28">
        <f t="shared" si="1"/>
        <v>0</v>
      </c>
      <c r="J35" s="28">
        <f t="shared" si="2"/>
        <v>0</v>
      </c>
      <c r="K35" s="28">
        <f t="shared" si="3"/>
        <v>0</v>
      </c>
      <c r="L35" s="29">
        <f t="shared" si="4"/>
        <v>0</v>
      </c>
      <c r="M35" s="29">
        <f t="shared" si="5"/>
        <v>0</v>
      </c>
      <c r="N35" s="36"/>
      <c r="O35" s="37"/>
      <c r="P35" s="3"/>
      <c r="Q35" s="3"/>
    </row>
    <row r="36" spans="1:17">
      <c r="A36" s="31"/>
      <c r="B36" s="31"/>
      <c r="C36" s="38"/>
      <c r="D36" s="33"/>
      <c r="E36" s="34"/>
      <c r="F36" s="35"/>
      <c r="G36" s="35"/>
      <c r="H36" s="27">
        <f t="shared" si="0"/>
        <v>0</v>
      </c>
      <c r="I36" s="28">
        <f t="shared" si="1"/>
        <v>0</v>
      </c>
      <c r="J36" s="28">
        <f t="shared" si="2"/>
        <v>0</v>
      </c>
      <c r="K36" s="28">
        <f t="shared" si="3"/>
        <v>0</v>
      </c>
      <c r="L36" s="29">
        <f t="shared" si="4"/>
        <v>0</v>
      </c>
      <c r="M36" s="29">
        <f t="shared" si="5"/>
        <v>0</v>
      </c>
      <c r="N36" s="36"/>
      <c r="O36" s="37"/>
      <c r="P36" s="3"/>
      <c r="Q36" s="3"/>
    </row>
    <row r="37" spans="1:17">
      <c r="A37" s="31"/>
      <c r="B37" s="31"/>
      <c r="C37" s="38"/>
      <c r="D37" s="33"/>
      <c r="E37" s="34"/>
      <c r="F37" s="35"/>
      <c r="G37" s="35"/>
      <c r="H37" s="27">
        <f t="shared" si="0"/>
        <v>0</v>
      </c>
      <c r="I37" s="28">
        <f t="shared" si="1"/>
        <v>0</v>
      </c>
      <c r="J37" s="28">
        <f t="shared" si="2"/>
        <v>0</v>
      </c>
      <c r="K37" s="28">
        <f t="shared" si="3"/>
        <v>0</v>
      </c>
      <c r="L37" s="29">
        <f t="shared" si="4"/>
        <v>0</v>
      </c>
      <c r="M37" s="29">
        <f t="shared" si="5"/>
        <v>0</v>
      </c>
      <c r="N37" s="36"/>
      <c r="O37" s="37"/>
      <c r="P37" s="3"/>
      <c r="Q37" s="3"/>
    </row>
    <row r="38" spans="1:17">
      <c r="A38" s="31"/>
      <c r="B38" s="31"/>
      <c r="C38" s="38"/>
      <c r="D38" s="33"/>
      <c r="E38" s="34"/>
      <c r="F38" s="35"/>
      <c r="G38" s="35"/>
      <c r="H38" s="27">
        <f t="shared" si="0"/>
        <v>0</v>
      </c>
      <c r="I38" s="28">
        <f t="shared" si="1"/>
        <v>0</v>
      </c>
      <c r="J38" s="28">
        <f t="shared" si="2"/>
        <v>0</v>
      </c>
      <c r="K38" s="28">
        <f t="shared" si="3"/>
        <v>0</v>
      </c>
      <c r="L38" s="29">
        <f t="shared" si="4"/>
        <v>0</v>
      </c>
      <c r="M38" s="29">
        <f t="shared" si="5"/>
        <v>0</v>
      </c>
      <c r="N38" s="36"/>
      <c r="O38" s="37"/>
      <c r="P38" s="3"/>
      <c r="Q38" s="3"/>
    </row>
    <row r="39" spans="1:17">
      <c r="A39" s="31"/>
      <c r="B39" s="31"/>
      <c r="C39" s="38"/>
      <c r="D39" s="33"/>
      <c r="E39" s="34"/>
      <c r="F39" s="35"/>
      <c r="G39" s="35"/>
      <c r="H39" s="27">
        <f t="shared" si="0"/>
        <v>0</v>
      </c>
      <c r="I39" s="28">
        <f t="shared" si="1"/>
        <v>0</v>
      </c>
      <c r="J39" s="28">
        <f t="shared" si="2"/>
        <v>0</v>
      </c>
      <c r="K39" s="28">
        <f t="shared" si="3"/>
        <v>0</v>
      </c>
      <c r="L39" s="29">
        <f t="shared" si="4"/>
        <v>0</v>
      </c>
      <c r="M39" s="29">
        <f t="shared" si="5"/>
        <v>0</v>
      </c>
      <c r="N39" s="36"/>
      <c r="O39" s="37"/>
      <c r="P39" s="3"/>
      <c r="Q39" s="3"/>
    </row>
    <row r="40" spans="1:17">
      <c r="A40" s="31"/>
      <c r="B40" s="31"/>
      <c r="C40" s="38"/>
      <c r="D40" s="33"/>
      <c r="E40" s="34"/>
      <c r="F40" s="35"/>
      <c r="G40" s="35"/>
      <c r="H40" s="27">
        <f t="shared" si="0"/>
        <v>0</v>
      </c>
      <c r="I40" s="28">
        <f t="shared" si="1"/>
        <v>0</v>
      </c>
      <c r="J40" s="28">
        <f t="shared" si="2"/>
        <v>0</v>
      </c>
      <c r="K40" s="28">
        <f t="shared" si="3"/>
        <v>0</v>
      </c>
      <c r="L40" s="29">
        <f t="shared" si="4"/>
        <v>0</v>
      </c>
      <c r="M40" s="29">
        <f t="shared" si="5"/>
        <v>0</v>
      </c>
      <c r="N40" s="36"/>
      <c r="O40" s="37"/>
      <c r="P40" s="3"/>
      <c r="Q40" s="3"/>
    </row>
    <row r="41" spans="1:17">
      <c r="A41" s="31"/>
      <c r="B41" s="31"/>
      <c r="C41" s="38"/>
      <c r="D41" s="33"/>
      <c r="E41" s="34"/>
      <c r="F41" s="35"/>
      <c r="G41" s="35"/>
      <c r="H41" s="27">
        <f t="shared" si="0"/>
        <v>0</v>
      </c>
      <c r="I41" s="28">
        <f t="shared" si="1"/>
        <v>0</v>
      </c>
      <c r="J41" s="28">
        <f t="shared" si="2"/>
        <v>0</v>
      </c>
      <c r="K41" s="28">
        <f t="shared" si="3"/>
        <v>0</v>
      </c>
      <c r="L41" s="29">
        <f t="shared" si="4"/>
        <v>0</v>
      </c>
      <c r="M41" s="29">
        <f t="shared" si="5"/>
        <v>0</v>
      </c>
      <c r="N41" s="36"/>
      <c r="O41" s="37"/>
      <c r="P41" s="3"/>
      <c r="Q41" s="3"/>
    </row>
    <row r="42" spans="1:17">
      <c r="A42" s="31"/>
      <c r="B42" s="31"/>
      <c r="C42" s="38"/>
      <c r="D42" s="33"/>
      <c r="E42" s="34"/>
      <c r="F42" s="35"/>
      <c r="G42" s="35"/>
      <c r="H42" s="27">
        <f t="shared" si="0"/>
        <v>0</v>
      </c>
      <c r="I42" s="28">
        <f t="shared" si="1"/>
        <v>0</v>
      </c>
      <c r="J42" s="28">
        <f t="shared" si="2"/>
        <v>0</v>
      </c>
      <c r="K42" s="28">
        <f t="shared" si="3"/>
        <v>0</v>
      </c>
      <c r="L42" s="29">
        <f t="shared" si="4"/>
        <v>0</v>
      </c>
      <c r="M42" s="29">
        <f t="shared" si="5"/>
        <v>0</v>
      </c>
      <c r="N42" s="36"/>
      <c r="O42" s="37"/>
      <c r="P42" s="3"/>
      <c r="Q42" s="3"/>
    </row>
    <row r="43" spans="1:17">
      <c r="A43" s="31"/>
      <c r="B43" s="31"/>
      <c r="C43" s="38"/>
      <c r="D43" s="33"/>
      <c r="E43" s="34"/>
      <c r="F43" s="35"/>
      <c r="G43" s="35"/>
      <c r="H43" s="27">
        <f t="shared" si="0"/>
        <v>0</v>
      </c>
      <c r="I43" s="28">
        <f t="shared" si="1"/>
        <v>0</v>
      </c>
      <c r="J43" s="28">
        <f t="shared" si="2"/>
        <v>0</v>
      </c>
      <c r="K43" s="28">
        <f t="shared" si="3"/>
        <v>0</v>
      </c>
      <c r="L43" s="29">
        <f t="shared" si="4"/>
        <v>0</v>
      </c>
      <c r="M43" s="29">
        <f t="shared" si="5"/>
        <v>0</v>
      </c>
      <c r="N43" s="36"/>
      <c r="O43" s="37"/>
      <c r="P43" s="3"/>
      <c r="Q43" s="3"/>
    </row>
    <row r="44" spans="1:17">
      <c r="A44" s="31"/>
      <c r="B44" s="31"/>
      <c r="C44" s="38"/>
      <c r="D44" s="33"/>
      <c r="E44" s="34"/>
      <c r="F44" s="35"/>
      <c r="G44" s="35"/>
      <c r="H44" s="27">
        <f t="shared" si="0"/>
        <v>0</v>
      </c>
      <c r="I44" s="28">
        <f t="shared" si="1"/>
        <v>0</v>
      </c>
      <c r="J44" s="28">
        <f t="shared" si="2"/>
        <v>0</v>
      </c>
      <c r="K44" s="28">
        <f t="shared" si="3"/>
        <v>0</v>
      </c>
      <c r="L44" s="29">
        <f t="shared" si="4"/>
        <v>0</v>
      </c>
      <c r="M44" s="29">
        <f t="shared" si="5"/>
        <v>0</v>
      </c>
      <c r="N44" s="36"/>
      <c r="O44" s="37"/>
      <c r="P44" s="3"/>
      <c r="Q44" s="3"/>
    </row>
    <row r="45" spans="1:17">
      <c r="A45" s="31"/>
      <c r="B45" s="31"/>
      <c r="C45" s="38"/>
      <c r="D45" s="33"/>
      <c r="E45" s="34"/>
      <c r="F45" s="35"/>
      <c r="G45" s="35"/>
      <c r="H45" s="27">
        <f t="shared" si="0"/>
        <v>0</v>
      </c>
      <c r="I45" s="28">
        <f t="shared" si="1"/>
        <v>0</v>
      </c>
      <c r="J45" s="28">
        <f t="shared" si="2"/>
        <v>0</v>
      </c>
      <c r="K45" s="28">
        <f t="shared" si="3"/>
        <v>0</v>
      </c>
      <c r="L45" s="29">
        <f t="shared" si="4"/>
        <v>0</v>
      </c>
      <c r="M45" s="29">
        <f t="shared" si="5"/>
        <v>0</v>
      </c>
      <c r="N45" s="36"/>
      <c r="O45" s="37"/>
      <c r="P45" s="3"/>
      <c r="Q45" s="3"/>
    </row>
    <row r="46" spans="1:17">
      <c r="A46" s="31"/>
      <c r="B46" s="31"/>
      <c r="C46" s="38"/>
      <c r="D46" s="33"/>
      <c r="E46" s="34"/>
      <c r="F46" s="35"/>
      <c r="G46" s="35"/>
      <c r="H46" s="27">
        <f t="shared" si="0"/>
        <v>0</v>
      </c>
      <c r="I46" s="28">
        <f t="shared" si="1"/>
        <v>0</v>
      </c>
      <c r="J46" s="28">
        <f t="shared" si="2"/>
        <v>0</v>
      </c>
      <c r="K46" s="28">
        <f t="shared" si="3"/>
        <v>0</v>
      </c>
      <c r="L46" s="29">
        <f t="shared" si="4"/>
        <v>0</v>
      </c>
      <c r="M46" s="29">
        <f t="shared" si="5"/>
        <v>0</v>
      </c>
      <c r="N46" s="36"/>
      <c r="O46" s="37"/>
      <c r="P46" s="3"/>
      <c r="Q46" s="3"/>
    </row>
    <row r="47" spans="1:17">
      <c r="A47" s="31"/>
      <c r="B47" s="31"/>
      <c r="C47" s="38"/>
      <c r="D47" s="33"/>
      <c r="E47" s="34"/>
      <c r="F47" s="35"/>
      <c r="G47" s="35"/>
      <c r="H47" s="27">
        <f t="shared" ref="H47:H78" si="9">IF(AND(F47*15/1000&lt;30,F47&lt;&gt;""),30,F47*15/1000)</f>
        <v>0</v>
      </c>
      <c r="I47" s="28">
        <f t="shared" ref="I47:I78" si="10">(H47*9/100)+H47</f>
        <v>0</v>
      </c>
      <c r="J47" s="28">
        <f t="shared" ref="J47:J78" si="11">E47*3.23/1000</f>
        <v>0</v>
      </c>
      <c r="K47" s="28">
        <f t="shared" ref="K47:K78" si="12">E47*3.63/1000</f>
        <v>0</v>
      </c>
      <c r="L47" s="29">
        <f t="shared" ref="L47:L78" si="13">F47*4.14/1000</f>
        <v>0</v>
      </c>
      <c r="M47" s="29">
        <f t="shared" ref="M47:M78" si="14">F47*4.65/1000</f>
        <v>0</v>
      </c>
      <c r="N47" s="36"/>
      <c r="O47" s="37"/>
      <c r="P47" s="3"/>
      <c r="Q47" s="3"/>
    </row>
    <row r="48" spans="1:17">
      <c r="A48" s="31"/>
      <c r="B48" s="31"/>
      <c r="C48" s="38"/>
      <c r="D48" s="33"/>
      <c r="E48" s="34"/>
      <c r="F48" s="35"/>
      <c r="G48" s="35"/>
      <c r="H48" s="27">
        <f t="shared" si="9"/>
        <v>0</v>
      </c>
      <c r="I48" s="28">
        <f t="shared" si="10"/>
        <v>0</v>
      </c>
      <c r="J48" s="28">
        <f t="shared" si="11"/>
        <v>0</v>
      </c>
      <c r="K48" s="28">
        <f t="shared" si="12"/>
        <v>0</v>
      </c>
      <c r="L48" s="29">
        <f t="shared" si="13"/>
        <v>0</v>
      </c>
      <c r="M48" s="29">
        <f t="shared" si="14"/>
        <v>0</v>
      </c>
      <c r="N48" s="36"/>
      <c r="O48" s="37"/>
      <c r="P48" s="3"/>
      <c r="Q48" s="3"/>
    </row>
    <row r="49" spans="1:17">
      <c r="A49" s="31"/>
      <c r="B49" s="31"/>
      <c r="C49" s="38"/>
      <c r="D49" s="33"/>
      <c r="E49" s="34"/>
      <c r="F49" s="35"/>
      <c r="G49" s="35"/>
      <c r="H49" s="27">
        <f t="shared" si="9"/>
        <v>0</v>
      </c>
      <c r="I49" s="28">
        <f t="shared" si="10"/>
        <v>0</v>
      </c>
      <c r="J49" s="28">
        <f t="shared" si="11"/>
        <v>0</v>
      </c>
      <c r="K49" s="28">
        <f t="shared" si="12"/>
        <v>0</v>
      </c>
      <c r="L49" s="29">
        <f t="shared" si="13"/>
        <v>0</v>
      </c>
      <c r="M49" s="29">
        <f t="shared" si="14"/>
        <v>0</v>
      </c>
      <c r="N49" s="36"/>
      <c r="O49" s="37"/>
      <c r="P49" s="3"/>
      <c r="Q49" s="3"/>
    </row>
    <row r="50" spans="1:17">
      <c r="A50" s="31"/>
      <c r="B50" s="31"/>
      <c r="C50" s="38"/>
      <c r="D50" s="33"/>
      <c r="E50" s="34"/>
      <c r="F50" s="35"/>
      <c r="G50" s="35"/>
      <c r="H50" s="27">
        <f t="shared" si="9"/>
        <v>0</v>
      </c>
      <c r="I50" s="28">
        <f t="shared" si="10"/>
        <v>0</v>
      </c>
      <c r="J50" s="28">
        <f t="shared" si="11"/>
        <v>0</v>
      </c>
      <c r="K50" s="28">
        <f t="shared" si="12"/>
        <v>0</v>
      </c>
      <c r="L50" s="29">
        <f t="shared" si="13"/>
        <v>0</v>
      </c>
      <c r="M50" s="29">
        <f t="shared" si="14"/>
        <v>0</v>
      </c>
      <c r="N50" s="36"/>
      <c r="O50" s="37"/>
      <c r="P50" s="3"/>
      <c r="Q50" s="3"/>
    </row>
    <row r="51" spans="1:17">
      <c r="A51" s="31"/>
      <c r="B51" s="31"/>
      <c r="C51" s="38"/>
      <c r="D51" s="33"/>
      <c r="E51" s="34"/>
      <c r="F51" s="35"/>
      <c r="G51" s="35"/>
      <c r="H51" s="27">
        <f t="shared" si="9"/>
        <v>0</v>
      </c>
      <c r="I51" s="28">
        <f t="shared" si="10"/>
        <v>0</v>
      </c>
      <c r="J51" s="28">
        <f t="shared" si="11"/>
        <v>0</v>
      </c>
      <c r="K51" s="28">
        <f t="shared" si="12"/>
        <v>0</v>
      </c>
      <c r="L51" s="29">
        <f t="shared" si="13"/>
        <v>0</v>
      </c>
      <c r="M51" s="29">
        <f t="shared" si="14"/>
        <v>0</v>
      </c>
      <c r="N51" s="36"/>
      <c r="O51" s="37"/>
      <c r="P51" s="3"/>
      <c r="Q51" s="3"/>
    </row>
    <row r="52" spans="1:17">
      <c r="A52" s="31"/>
      <c r="B52" s="31"/>
      <c r="C52" s="38"/>
      <c r="D52" s="33"/>
      <c r="E52" s="34"/>
      <c r="F52" s="35"/>
      <c r="G52" s="35"/>
      <c r="H52" s="27">
        <f t="shared" si="9"/>
        <v>0</v>
      </c>
      <c r="I52" s="28">
        <f t="shared" si="10"/>
        <v>0</v>
      </c>
      <c r="J52" s="28">
        <f t="shared" si="11"/>
        <v>0</v>
      </c>
      <c r="K52" s="28">
        <f t="shared" si="12"/>
        <v>0</v>
      </c>
      <c r="L52" s="29">
        <f t="shared" si="13"/>
        <v>0</v>
      </c>
      <c r="M52" s="29">
        <f t="shared" si="14"/>
        <v>0</v>
      </c>
      <c r="N52" s="36"/>
      <c r="O52" s="37"/>
      <c r="P52" s="3"/>
      <c r="Q52" s="3"/>
    </row>
    <row r="53" spans="1:17">
      <c r="A53" s="31"/>
      <c r="B53" s="31"/>
      <c r="C53" s="38"/>
      <c r="D53" s="33"/>
      <c r="E53" s="34"/>
      <c r="F53" s="35"/>
      <c r="G53" s="35"/>
      <c r="H53" s="27">
        <f t="shared" si="9"/>
        <v>0</v>
      </c>
      <c r="I53" s="28">
        <f t="shared" si="10"/>
        <v>0</v>
      </c>
      <c r="J53" s="28">
        <f t="shared" si="11"/>
        <v>0</v>
      </c>
      <c r="K53" s="28">
        <f t="shared" si="12"/>
        <v>0</v>
      </c>
      <c r="L53" s="29">
        <f t="shared" si="13"/>
        <v>0</v>
      </c>
      <c r="M53" s="29">
        <f t="shared" si="14"/>
        <v>0</v>
      </c>
      <c r="N53" s="36"/>
      <c r="O53" s="37"/>
      <c r="P53" s="3"/>
      <c r="Q53" s="3"/>
    </row>
    <row r="54" spans="1:17">
      <c r="A54" s="31"/>
      <c r="B54" s="31"/>
      <c r="C54" s="38"/>
      <c r="D54" s="33"/>
      <c r="E54" s="34"/>
      <c r="F54" s="35"/>
      <c r="G54" s="35"/>
      <c r="H54" s="27">
        <f t="shared" si="9"/>
        <v>0</v>
      </c>
      <c r="I54" s="28">
        <f t="shared" si="10"/>
        <v>0</v>
      </c>
      <c r="J54" s="28">
        <f t="shared" si="11"/>
        <v>0</v>
      </c>
      <c r="K54" s="28">
        <f t="shared" si="12"/>
        <v>0</v>
      </c>
      <c r="L54" s="29">
        <f t="shared" si="13"/>
        <v>0</v>
      </c>
      <c r="M54" s="29">
        <f t="shared" si="14"/>
        <v>0</v>
      </c>
      <c r="N54" s="36"/>
      <c r="O54" s="37"/>
      <c r="P54" s="3"/>
      <c r="Q54" s="3"/>
    </row>
    <row r="55" spans="1:17">
      <c r="A55" s="31"/>
      <c r="B55" s="31"/>
      <c r="C55" s="38"/>
      <c r="D55" s="33"/>
      <c r="E55" s="34"/>
      <c r="F55" s="35"/>
      <c r="G55" s="35"/>
      <c r="H55" s="27">
        <f t="shared" si="9"/>
        <v>0</v>
      </c>
      <c r="I55" s="28">
        <f t="shared" si="10"/>
        <v>0</v>
      </c>
      <c r="J55" s="28">
        <f t="shared" si="11"/>
        <v>0</v>
      </c>
      <c r="K55" s="28">
        <f t="shared" si="12"/>
        <v>0</v>
      </c>
      <c r="L55" s="29">
        <f t="shared" si="13"/>
        <v>0</v>
      </c>
      <c r="M55" s="29">
        <f t="shared" si="14"/>
        <v>0</v>
      </c>
      <c r="N55" s="36"/>
      <c r="O55" s="37"/>
      <c r="P55" s="3"/>
      <c r="Q55" s="3"/>
    </row>
    <row r="56" spans="1:17">
      <c r="A56" s="31"/>
      <c r="B56" s="31"/>
      <c r="C56" s="38"/>
      <c r="D56" s="33"/>
      <c r="E56" s="34"/>
      <c r="F56" s="35"/>
      <c r="G56" s="35"/>
      <c r="H56" s="27">
        <f t="shared" si="9"/>
        <v>0</v>
      </c>
      <c r="I56" s="28">
        <f t="shared" si="10"/>
        <v>0</v>
      </c>
      <c r="J56" s="28">
        <f t="shared" si="11"/>
        <v>0</v>
      </c>
      <c r="K56" s="28">
        <f t="shared" si="12"/>
        <v>0</v>
      </c>
      <c r="L56" s="29">
        <f t="shared" si="13"/>
        <v>0</v>
      </c>
      <c r="M56" s="29">
        <f t="shared" si="14"/>
        <v>0</v>
      </c>
      <c r="N56" s="36"/>
      <c r="O56" s="37"/>
      <c r="P56" s="3"/>
      <c r="Q56" s="3"/>
    </row>
    <row r="57" spans="1:17">
      <c r="A57" s="31"/>
      <c r="B57" s="31"/>
      <c r="C57" s="38"/>
      <c r="D57" s="33"/>
      <c r="E57" s="34"/>
      <c r="F57" s="35"/>
      <c r="G57" s="35"/>
      <c r="H57" s="27">
        <f t="shared" si="9"/>
        <v>0</v>
      </c>
      <c r="I57" s="28">
        <f t="shared" si="10"/>
        <v>0</v>
      </c>
      <c r="J57" s="28">
        <f t="shared" si="11"/>
        <v>0</v>
      </c>
      <c r="K57" s="28">
        <f t="shared" si="12"/>
        <v>0</v>
      </c>
      <c r="L57" s="29">
        <f t="shared" si="13"/>
        <v>0</v>
      </c>
      <c r="M57" s="29">
        <f t="shared" si="14"/>
        <v>0</v>
      </c>
      <c r="N57" s="36"/>
      <c r="O57" s="37"/>
      <c r="P57" s="3"/>
      <c r="Q57" s="3"/>
    </row>
    <row r="58" spans="1:17">
      <c r="A58" s="31"/>
      <c r="B58" s="31"/>
      <c r="C58" s="38"/>
      <c r="D58" s="33"/>
      <c r="E58" s="34"/>
      <c r="F58" s="35"/>
      <c r="G58" s="35"/>
      <c r="H58" s="27">
        <f t="shared" si="9"/>
        <v>0</v>
      </c>
      <c r="I58" s="28">
        <f t="shared" si="10"/>
        <v>0</v>
      </c>
      <c r="J58" s="28">
        <f t="shared" si="11"/>
        <v>0</v>
      </c>
      <c r="K58" s="28">
        <f t="shared" si="12"/>
        <v>0</v>
      </c>
      <c r="L58" s="29">
        <f t="shared" si="13"/>
        <v>0</v>
      </c>
      <c r="M58" s="29">
        <f t="shared" si="14"/>
        <v>0</v>
      </c>
      <c r="N58" s="36"/>
      <c r="O58" s="37"/>
      <c r="P58" s="3"/>
      <c r="Q58" s="3"/>
    </row>
    <row r="59" spans="1:17">
      <c r="A59" s="31"/>
      <c r="B59" s="31"/>
      <c r="C59" s="38"/>
      <c r="D59" s="33"/>
      <c r="E59" s="34"/>
      <c r="F59" s="35"/>
      <c r="G59" s="35"/>
      <c r="H59" s="27">
        <f t="shared" si="9"/>
        <v>0</v>
      </c>
      <c r="I59" s="28">
        <f t="shared" si="10"/>
        <v>0</v>
      </c>
      <c r="J59" s="28">
        <f t="shared" si="11"/>
        <v>0</v>
      </c>
      <c r="K59" s="28">
        <f t="shared" si="12"/>
        <v>0</v>
      </c>
      <c r="L59" s="29">
        <f t="shared" si="13"/>
        <v>0</v>
      </c>
      <c r="M59" s="29">
        <f t="shared" si="14"/>
        <v>0</v>
      </c>
      <c r="N59" s="36"/>
      <c r="O59" s="37"/>
      <c r="P59" s="3"/>
      <c r="Q59" s="3"/>
    </row>
    <row r="60" spans="1:17">
      <c r="A60" s="31"/>
      <c r="B60" s="31"/>
      <c r="C60" s="38"/>
      <c r="D60" s="33"/>
      <c r="E60" s="34"/>
      <c r="F60" s="35"/>
      <c r="G60" s="35"/>
      <c r="H60" s="27">
        <f t="shared" si="9"/>
        <v>0</v>
      </c>
      <c r="I60" s="28">
        <f t="shared" si="10"/>
        <v>0</v>
      </c>
      <c r="J60" s="28">
        <f t="shared" si="11"/>
        <v>0</v>
      </c>
      <c r="K60" s="28">
        <f t="shared" si="12"/>
        <v>0</v>
      </c>
      <c r="L60" s="29">
        <f t="shared" si="13"/>
        <v>0</v>
      </c>
      <c r="M60" s="29">
        <f t="shared" si="14"/>
        <v>0</v>
      </c>
      <c r="N60" s="36"/>
      <c r="O60" s="37"/>
      <c r="P60" s="3"/>
      <c r="Q60" s="3"/>
    </row>
    <row r="61" spans="1:17">
      <c r="A61" s="31"/>
      <c r="B61" s="31"/>
      <c r="C61" s="38"/>
      <c r="D61" s="33"/>
      <c r="E61" s="34"/>
      <c r="F61" s="35"/>
      <c r="G61" s="35"/>
      <c r="H61" s="27">
        <f t="shared" si="9"/>
        <v>0</v>
      </c>
      <c r="I61" s="28">
        <f t="shared" si="10"/>
        <v>0</v>
      </c>
      <c r="J61" s="28">
        <f t="shared" si="11"/>
        <v>0</v>
      </c>
      <c r="K61" s="28">
        <f t="shared" si="12"/>
        <v>0</v>
      </c>
      <c r="L61" s="29">
        <f t="shared" si="13"/>
        <v>0</v>
      </c>
      <c r="M61" s="29">
        <f t="shared" si="14"/>
        <v>0</v>
      </c>
      <c r="N61" s="36"/>
      <c r="O61" s="37"/>
      <c r="P61" s="3"/>
      <c r="Q61" s="3"/>
    </row>
    <row r="62" spans="1:17">
      <c r="A62" s="31"/>
      <c r="B62" s="31"/>
      <c r="C62" s="38"/>
      <c r="D62" s="33"/>
      <c r="E62" s="34"/>
      <c r="F62" s="35"/>
      <c r="G62" s="35"/>
      <c r="H62" s="27">
        <f t="shared" si="9"/>
        <v>0</v>
      </c>
      <c r="I62" s="28">
        <f t="shared" si="10"/>
        <v>0</v>
      </c>
      <c r="J62" s="28">
        <f t="shared" si="11"/>
        <v>0</v>
      </c>
      <c r="K62" s="28">
        <f t="shared" si="12"/>
        <v>0</v>
      </c>
      <c r="L62" s="29">
        <f t="shared" si="13"/>
        <v>0</v>
      </c>
      <c r="M62" s="29">
        <f t="shared" si="14"/>
        <v>0</v>
      </c>
      <c r="N62" s="36"/>
      <c r="O62" s="37"/>
      <c r="P62" s="3"/>
      <c r="Q62" s="3"/>
    </row>
    <row r="63" spans="1:17">
      <c r="A63" s="31"/>
      <c r="B63" s="31"/>
      <c r="C63" s="38"/>
      <c r="D63" s="33"/>
      <c r="E63" s="34"/>
      <c r="F63" s="35"/>
      <c r="G63" s="35"/>
      <c r="H63" s="27">
        <f t="shared" si="9"/>
        <v>0</v>
      </c>
      <c r="I63" s="28">
        <f t="shared" si="10"/>
        <v>0</v>
      </c>
      <c r="J63" s="28">
        <f t="shared" si="11"/>
        <v>0</v>
      </c>
      <c r="K63" s="28">
        <f t="shared" si="12"/>
        <v>0</v>
      </c>
      <c r="L63" s="29">
        <f t="shared" si="13"/>
        <v>0</v>
      </c>
      <c r="M63" s="29">
        <f t="shared" si="14"/>
        <v>0</v>
      </c>
      <c r="N63" s="36"/>
      <c r="O63" s="37"/>
      <c r="P63" s="3"/>
      <c r="Q63" s="3"/>
    </row>
    <row r="64" spans="1:17">
      <c r="A64" s="31"/>
      <c r="B64" s="31"/>
      <c r="C64" s="38"/>
      <c r="D64" s="33"/>
      <c r="E64" s="34"/>
      <c r="F64" s="35"/>
      <c r="G64" s="35"/>
      <c r="H64" s="27">
        <f t="shared" si="9"/>
        <v>0</v>
      </c>
      <c r="I64" s="28">
        <f t="shared" si="10"/>
        <v>0</v>
      </c>
      <c r="J64" s="28">
        <f t="shared" si="11"/>
        <v>0</v>
      </c>
      <c r="K64" s="28">
        <f t="shared" si="12"/>
        <v>0</v>
      </c>
      <c r="L64" s="29">
        <f t="shared" si="13"/>
        <v>0</v>
      </c>
      <c r="M64" s="29">
        <f t="shared" si="14"/>
        <v>0</v>
      </c>
      <c r="N64" s="36"/>
      <c r="O64" s="37"/>
      <c r="P64" s="3"/>
      <c r="Q64" s="3"/>
    </row>
    <row r="65" spans="1:17">
      <c r="A65" s="31"/>
      <c r="B65" s="31"/>
      <c r="C65" s="38"/>
      <c r="D65" s="33"/>
      <c r="E65" s="34"/>
      <c r="F65" s="35"/>
      <c r="G65" s="35"/>
      <c r="H65" s="27">
        <f t="shared" si="9"/>
        <v>0</v>
      </c>
      <c r="I65" s="28">
        <f t="shared" si="10"/>
        <v>0</v>
      </c>
      <c r="J65" s="28">
        <f t="shared" si="11"/>
        <v>0</v>
      </c>
      <c r="K65" s="28">
        <f t="shared" si="12"/>
        <v>0</v>
      </c>
      <c r="L65" s="29">
        <f t="shared" si="13"/>
        <v>0</v>
      </c>
      <c r="M65" s="29">
        <f t="shared" si="14"/>
        <v>0</v>
      </c>
      <c r="N65" s="36"/>
      <c r="O65" s="37"/>
      <c r="P65" s="3"/>
      <c r="Q65" s="3"/>
    </row>
    <row r="66" spans="1:17">
      <c r="A66" s="31"/>
      <c r="B66" s="31"/>
      <c r="C66" s="38"/>
      <c r="D66" s="33"/>
      <c r="E66" s="34"/>
      <c r="F66" s="35"/>
      <c r="G66" s="35"/>
      <c r="H66" s="27">
        <f t="shared" si="9"/>
        <v>0</v>
      </c>
      <c r="I66" s="28">
        <f t="shared" si="10"/>
        <v>0</v>
      </c>
      <c r="J66" s="28">
        <f t="shared" si="11"/>
        <v>0</v>
      </c>
      <c r="K66" s="28">
        <f t="shared" si="12"/>
        <v>0</v>
      </c>
      <c r="L66" s="29">
        <f t="shared" si="13"/>
        <v>0</v>
      </c>
      <c r="M66" s="29">
        <f t="shared" si="14"/>
        <v>0</v>
      </c>
      <c r="N66" s="36"/>
      <c r="O66" s="37"/>
      <c r="P66" s="3"/>
      <c r="Q66" s="3"/>
    </row>
    <row r="67" spans="1:17">
      <c r="A67" s="31"/>
      <c r="B67" s="31"/>
      <c r="C67" s="38"/>
      <c r="D67" s="33"/>
      <c r="E67" s="34"/>
      <c r="F67" s="35"/>
      <c r="G67" s="35"/>
      <c r="H67" s="27">
        <f t="shared" si="9"/>
        <v>0</v>
      </c>
      <c r="I67" s="28">
        <f t="shared" si="10"/>
        <v>0</v>
      </c>
      <c r="J67" s="28">
        <f t="shared" si="11"/>
        <v>0</v>
      </c>
      <c r="K67" s="28">
        <f t="shared" si="12"/>
        <v>0</v>
      </c>
      <c r="L67" s="29">
        <f t="shared" si="13"/>
        <v>0</v>
      </c>
      <c r="M67" s="29">
        <f t="shared" si="14"/>
        <v>0</v>
      </c>
      <c r="N67" s="36"/>
      <c r="O67" s="37"/>
      <c r="P67" s="3"/>
      <c r="Q67" s="3"/>
    </row>
    <row r="68" spans="1:17">
      <c r="A68" s="31"/>
      <c r="B68" s="31"/>
      <c r="C68" s="38"/>
      <c r="D68" s="33"/>
      <c r="E68" s="34"/>
      <c r="F68" s="35"/>
      <c r="G68" s="35"/>
      <c r="H68" s="27">
        <f t="shared" si="9"/>
        <v>0</v>
      </c>
      <c r="I68" s="28">
        <f t="shared" si="10"/>
        <v>0</v>
      </c>
      <c r="J68" s="28">
        <f t="shared" si="11"/>
        <v>0</v>
      </c>
      <c r="K68" s="28">
        <f t="shared" si="12"/>
        <v>0</v>
      </c>
      <c r="L68" s="29">
        <f t="shared" si="13"/>
        <v>0</v>
      </c>
      <c r="M68" s="29">
        <f t="shared" si="14"/>
        <v>0</v>
      </c>
      <c r="N68" s="36"/>
      <c r="O68" s="37"/>
      <c r="P68" s="3"/>
      <c r="Q68" s="3"/>
    </row>
    <row r="69" spans="1:17">
      <c r="A69" s="31"/>
      <c r="B69" s="31"/>
      <c r="C69" s="38"/>
      <c r="D69" s="33"/>
      <c r="E69" s="34"/>
      <c r="F69" s="35"/>
      <c r="G69" s="35"/>
      <c r="H69" s="27">
        <f t="shared" si="9"/>
        <v>0</v>
      </c>
      <c r="I69" s="28">
        <f t="shared" si="10"/>
        <v>0</v>
      </c>
      <c r="J69" s="28">
        <f t="shared" si="11"/>
        <v>0</v>
      </c>
      <c r="K69" s="28">
        <f t="shared" si="12"/>
        <v>0</v>
      </c>
      <c r="L69" s="29">
        <f t="shared" si="13"/>
        <v>0</v>
      </c>
      <c r="M69" s="29">
        <f t="shared" si="14"/>
        <v>0</v>
      </c>
      <c r="N69" s="36"/>
      <c r="O69" s="37"/>
      <c r="P69" s="3"/>
      <c r="Q69" s="3"/>
    </row>
    <row r="70" spans="1:17">
      <c r="A70" s="31"/>
      <c r="B70" s="31"/>
      <c r="C70" s="38"/>
      <c r="D70" s="33"/>
      <c r="E70" s="34"/>
      <c r="F70" s="35"/>
      <c r="G70" s="35"/>
      <c r="H70" s="27">
        <f t="shared" si="9"/>
        <v>0</v>
      </c>
      <c r="I70" s="28">
        <f t="shared" si="10"/>
        <v>0</v>
      </c>
      <c r="J70" s="28">
        <f t="shared" si="11"/>
        <v>0</v>
      </c>
      <c r="K70" s="28">
        <f t="shared" si="12"/>
        <v>0</v>
      </c>
      <c r="L70" s="29">
        <f t="shared" si="13"/>
        <v>0</v>
      </c>
      <c r="M70" s="29">
        <f t="shared" si="14"/>
        <v>0</v>
      </c>
      <c r="N70" s="36"/>
      <c r="O70" s="37"/>
      <c r="P70" s="3"/>
      <c r="Q70" s="3"/>
    </row>
    <row r="71" spans="1:17">
      <c r="A71" s="31"/>
      <c r="B71" s="31"/>
      <c r="C71" s="38"/>
      <c r="D71" s="33"/>
      <c r="E71" s="34"/>
      <c r="F71" s="35"/>
      <c r="G71" s="35"/>
      <c r="H71" s="27">
        <f t="shared" si="9"/>
        <v>0</v>
      </c>
      <c r="I71" s="28">
        <f t="shared" si="10"/>
        <v>0</v>
      </c>
      <c r="J71" s="28">
        <f t="shared" si="11"/>
        <v>0</v>
      </c>
      <c r="K71" s="28">
        <f t="shared" si="12"/>
        <v>0</v>
      </c>
      <c r="L71" s="29">
        <f t="shared" si="13"/>
        <v>0</v>
      </c>
      <c r="M71" s="29">
        <f t="shared" si="14"/>
        <v>0</v>
      </c>
      <c r="N71" s="36"/>
      <c r="O71" s="37"/>
      <c r="P71" s="3"/>
      <c r="Q71" s="3"/>
    </row>
    <row r="72" spans="1:17">
      <c r="A72" s="31"/>
      <c r="B72" s="31"/>
      <c r="C72" s="38"/>
      <c r="D72" s="33"/>
      <c r="E72" s="34"/>
      <c r="F72" s="35"/>
      <c r="G72" s="35"/>
      <c r="H72" s="27">
        <f t="shared" si="9"/>
        <v>0</v>
      </c>
      <c r="I72" s="28">
        <f t="shared" si="10"/>
        <v>0</v>
      </c>
      <c r="J72" s="28">
        <f t="shared" si="11"/>
        <v>0</v>
      </c>
      <c r="K72" s="28">
        <f t="shared" si="12"/>
        <v>0</v>
      </c>
      <c r="L72" s="29">
        <f t="shared" si="13"/>
        <v>0</v>
      </c>
      <c r="M72" s="29">
        <f t="shared" si="14"/>
        <v>0</v>
      </c>
      <c r="N72" s="36"/>
      <c r="O72" s="37"/>
      <c r="P72" s="3"/>
      <c r="Q72" s="3"/>
    </row>
    <row r="73" spans="1:17">
      <c r="A73" s="31"/>
      <c r="B73" s="31"/>
      <c r="C73" s="38"/>
      <c r="D73" s="33"/>
      <c r="E73" s="34"/>
      <c r="F73" s="35"/>
      <c r="G73" s="35"/>
      <c r="H73" s="27">
        <f t="shared" si="9"/>
        <v>0</v>
      </c>
      <c r="I73" s="28">
        <f t="shared" si="10"/>
        <v>0</v>
      </c>
      <c r="J73" s="28">
        <f t="shared" si="11"/>
        <v>0</v>
      </c>
      <c r="K73" s="28">
        <f t="shared" si="12"/>
        <v>0</v>
      </c>
      <c r="L73" s="29">
        <f t="shared" si="13"/>
        <v>0</v>
      </c>
      <c r="M73" s="29">
        <f t="shared" si="14"/>
        <v>0</v>
      </c>
      <c r="N73" s="36"/>
      <c r="O73" s="37"/>
      <c r="P73" s="3"/>
      <c r="Q73" s="3"/>
    </row>
    <row r="74" spans="1:17">
      <c r="A74" s="31"/>
      <c r="B74" s="31"/>
      <c r="C74" s="38"/>
      <c r="D74" s="33"/>
      <c r="E74" s="34"/>
      <c r="F74" s="35"/>
      <c r="G74" s="35"/>
      <c r="H74" s="27">
        <f t="shared" si="9"/>
        <v>0</v>
      </c>
      <c r="I74" s="28">
        <f t="shared" si="10"/>
        <v>0</v>
      </c>
      <c r="J74" s="28">
        <f t="shared" si="11"/>
        <v>0</v>
      </c>
      <c r="K74" s="28">
        <f t="shared" si="12"/>
        <v>0</v>
      </c>
      <c r="L74" s="29">
        <f t="shared" si="13"/>
        <v>0</v>
      </c>
      <c r="M74" s="29">
        <f t="shared" si="14"/>
        <v>0</v>
      </c>
      <c r="N74" s="36"/>
      <c r="O74" s="37"/>
      <c r="P74" s="3"/>
      <c r="Q74" s="3"/>
    </row>
    <row r="75" spans="1:17">
      <c r="A75" s="31"/>
      <c r="B75" s="31"/>
      <c r="C75" s="38"/>
      <c r="D75" s="33"/>
      <c r="E75" s="34"/>
      <c r="F75" s="35"/>
      <c r="G75" s="35"/>
      <c r="H75" s="27">
        <f t="shared" si="9"/>
        <v>0</v>
      </c>
      <c r="I75" s="28">
        <f t="shared" si="10"/>
        <v>0</v>
      </c>
      <c r="J75" s="28">
        <f t="shared" si="11"/>
        <v>0</v>
      </c>
      <c r="K75" s="28">
        <f t="shared" si="12"/>
        <v>0</v>
      </c>
      <c r="L75" s="29">
        <f t="shared" si="13"/>
        <v>0</v>
      </c>
      <c r="M75" s="29">
        <f t="shared" si="14"/>
        <v>0</v>
      </c>
      <c r="N75" s="36"/>
      <c r="O75" s="37"/>
      <c r="P75" s="3"/>
      <c r="Q75" s="3"/>
    </row>
    <row r="76" spans="1:17">
      <c r="A76" s="31"/>
      <c r="B76" s="31"/>
      <c r="C76" s="38"/>
      <c r="D76" s="33"/>
      <c r="E76" s="34"/>
      <c r="F76" s="35"/>
      <c r="G76" s="35"/>
      <c r="H76" s="27">
        <f t="shared" si="9"/>
        <v>0</v>
      </c>
      <c r="I76" s="28">
        <f t="shared" si="10"/>
        <v>0</v>
      </c>
      <c r="J76" s="28">
        <f t="shared" si="11"/>
        <v>0</v>
      </c>
      <c r="K76" s="28">
        <f t="shared" si="12"/>
        <v>0</v>
      </c>
      <c r="L76" s="29">
        <f t="shared" si="13"/>
        <v>0</v>
      </c>
      <c r="M76" s="29">
        <f t="shared" si="14"/>
        <v>0</v>
      </c>
      <c r="N76" s="36"/>
      <c r="O76" s="37"/>
      <c r="P76" s="3"/>
      <c r="Q76" s="3"/>
    </row>
    <row r="77" spans="1:17">
      <c r="A77" s="31"/>
      <c r="B77" s="31"/>
      <c r="C77" s="38"/>
      <c r="D77" s="33"/>
      <c r="E77" s="34"/>
      <c r="F77" s="35"/>
      <c r="G77" s="35"/>
      <c r="H77" s="27">
        <f t="shared" si="9"/>
        <v>0</v>
      </c>
      <c r="I77" s="28">
        <f t="shared" si="10"/>
        <v>0</v>
      </c>
      <c r="J77" s="28">
        <f t="shared" si="11"/>
        <v>0</v>
      </c>
      <c r="K77" s="28">
        <f t="shared" si="12"/>
        <v>0</v>
      </c>
      <c r="L77" s="29">
        <f t="shared" si="13"/>
        <v>0</v>
      </c>
      <c r="M77" s="29">
        <f t="shared" si="14"/>
        <v>0</v>
      </c>
      <c r="N77" s="36"/>
      <c r="O77" s="37"/>
      <c r="P77" s="3"/>
      <c r="Q77" s="3"/>
    </row>
    <row r="78" spans="1:17">
      <c r="A78" s="31"/>
      <c r="B78" s="31"/>
      <c r="C78" s="38"/>
      <c r="D78" s="33"/>
      <c r="E78" s="34"/>
      <c r="F78" s="35"/>
      <c r="G78" s="35"/>
      <c r="H78" s="27">
        <f t="shared" si="9"/>
        <v>0</v>
      </c>
      <c r="I78" s="28">
        <f t="shared" si="10"/>
        <v>0</v>
      </c>
      <c r="J78" s="28">
        <f t="shared" si="11"/>
        <v>0</v>
      </c>
      <c r="K78" s="28">
        <f t="shared" si="12"/>
        <v>0</v>
      </c>
      <c r="L78" s="29">
        <f t="shared" si="13"/>
        <v>0</v>
      </c>
      <c r="M78" s="29">
        <f t="shared" si="14"/>
        <v>0</v>
      </c>
      <c r="N78" s="36"/>
      <c r="O78" s="37"/>
      <c r="P78" s="3"/>
      <c r="Q78" s="3"/>
    </row>
    <row r="79" spans="1:17">
      <c r="A79" s="31"/>
      <c r="B79" s="31"/>
      <c r="C79" s="38"/>
      <c r="D79" s="33"/>
      <c r="E79" s="34"/>
      <c r="F79" s="35"/>
      <c r="G79" s="35"/>
      <c r="H79" s="27">
        <f t="shared" ref="H79:H110" si="15">IF(AND(F79*15/1000&lt;30,F79&lt;&gt;""),30,F79*15/1000)</f>
        <v>0</v>
      </c>
      <c r="I79" s="28">
        <f t="shared" ref="I79:I110" si="16">(H79*9/100)+H79</f>
        <v>0</v>
      </c>
      <c r="J79" s="28">
        <f t="shared" ref="J79:J110" si="17">E79*3.23/1000</f>
        <v>0</v>
      </c>
      <c r="K79" s="28">
        <f t="shared" ref="K79:K110" si="18">E79*3.63/1000</f>
        <v>0</v>
      </c>
      <c r="L79" s="29">
        <f t="shared" ref="L79:L110" si="19">F79*4.14/1000</f>
        <v>0</v>
      </c>
      <c r="M79" s="29">
        <f t="shared" ref="M79:M110" si="20">F79*4.65/1000</f>
        <v>0</v>
      </c>
      <c r="N79" s="36"/>
      <c r="O79" s="37"/>
      <c r="P79" s="3"/>
      <c r="Q79" s="3"/>
    </row>
    <row r="80" spans="1:17">
      <c r="A80" s="31"/>
      <c r="B80" s="31"/>
      <c r="C80" s="38"/>
      <c r="D80" s="33"/>
      <c r="E80" s="34"/>
      <c r="F80" s="35"/>
      <c r="G80" s="35"/>
      <c r="H80" s="27">
        <f t="shared" si="15"/>
        <v>0</v>
      </c>
      <c r="I80" s="28">
        <f t="shared" si="16"/>
        <v>0</v>
      </c>
      <c r="J80" s="28">
        <f t="shared" si="17"/>
        <v>0</v>
      </c>
      <c r="K80" s="28">
        <f t="shared" si="18"/>
        <v>0</v>
      </c>
      <c r="L80" s="29">
        <f t="shared" si="19"/>
        <v>0</v>
      </c>
      <c r="M80" s="29">
        <f t="shared" si="20"/>
        <v>0</v>
      </c>
      <c r="N80" s="36"/>
      <c r="O80" s="37"/>
      <c r="P80" s="3"/>
      <c r="Q80" s="3"/>
    </row>
    <row r="81" spans="1:17">
      <c r="A81" s="31"/>
      <c r="B81" s="31"/>
      <c r="C81" s="38"/>
      <c r="D81" s="33"/>
      <c r="E81" s="34"/>
      <c r="F81" s="35"/>
      <c r="G81" s="35"/>
      <c r="H81" s="27">
        <f t="shared" si="15"/>
        <v>0</v>
      </c>
      <c r="I81" s="28">
        <f t="shared" si="16"/>
        <v>0</v>
      </c>
      <c r="J81" s="28">
        <f t="shared" si="17"/>
        <v>0</v>
      </c>
      <c r="K81" s="28">
        <f t="shared" si="18"/>
        <v>0</v>
      </c>
      <c r="L81" s="29">
        <f t="shared" si="19"/>
        <v>0</v>
      </c>
      <c r="M81" s="29">
        <f t="shared" si="20"/>
        <v>0</v>
      </c>
      <c r="N81" s="36"/>
      <c r="O81" s="37"/>
      <c r="P81" s="3"/>
      <c r="Q81" s="3"/>
    </row>
    <row r="82" spans="1:17">
      <c r="A82" s="31"/>
      <c r="B82" s="31"/>
      <c r="C82" s="38"/>
      <c r="D82" s="33"/>
      <c r="E82" s="34"/>
      <c r="F82" s="35"/>
      <c r="G82" s="35"/>
      <c r="H82" s="27">
        <f t="shared" si="15"/>
        <v>0</v>
      </c>
      <c r="I82" s="28">
        <f t="shared" si="16"/>
        <v>0</v>
      </c>
      <c r="J82" s="28">
        <f t="shared" si="17"/>
        <v>0</v>
      </c>
      <c r="K82" s="28">
        <f t="shared" si="18"/>
        <v>0</v>
      </c>
      <c r="L82" s="29">
        <f t="shared" si="19"/>
        <v>0</v>
      </c>
      <c r="M82" s="29">
        <f t="shared" si="20"/>
        <v>0</v>
      </c>
      <c r="N82" s="36"/>
      <c r="O82" s="37"/>
      <c r="P82" s="3"/>
      <c r="Q82" s="3"/>
    </row>
    <row r="83" spans="1:17">
      <c r="A83" s="31"/>
      <c r="B83" s="31"/>
      <c r="C83" s="38"/>
      <c r="D83" s="33"/>
      <c r="E83" s="34"/>
      <c r="F83" s="35"/>
      <c r="G83" s="35"/>
      <c r="H83" s="27">
        <f t="shared" si="15"/>
        <v>0</v>
      </c>
      <c r="I83" s="28">
        <f t="shared" si="16"/>
        <v>0</v>
      </c>
      <c r="J83" s="28">
        <f t="shared" si="17"/>
        <v>0</v>
      </c>
      <c r="K83" s="28">
        <f t="shared" si="18"/>
        <v>0</v>
      </c>
      <c r="L83" s="29">
        <f t="shared" si="19"/>
        <v>0</v>
      </c>
      <c r="M83" s="29">
        <f t="shared" si="20"/>
        <v>0</v>
      </c>
      <c r="N83" s="36"/>
      <c r="O83" s="37"/>
      <c r="P83" s="3"/>
      <c r="Q83" s="3"/>
    </row>
    <row r="84" spans="1:17">
      <c r="A84" s="31"/>
      <c r="B84" s="31"/>
      <c r="C84" s="38"/>
      <c r="D84" s="33"/>
      <c r="E84" s="34"/>
      <c r="F84" s="35"/>
      <c r="G84" s="35"/>
      <c r="H84" s="27">
        <f t="shared" si="15"/>
        <v>0</v>
      </c>
      <c r="I84" s="28">
        <f t="shared" si="16"/>
        <v>0</v>
      </c>
      <c r="J84" s="28">
        <f t="shared" si="17"/>
        <v>0</v>
      </c>
      <c r="K84" s="28">
        <f t="shared" si="18"/>
        <v>0</v>
      </c>
      <c r="L84" s="29">
        <f t="shared" si="19"/>
        <v>0</v>
      </c>
      <c r="M84" s="29">
        <f t="shared" si="20"/>
        <v>0</v>
      </c>
      <c r="N84" s="36"/>
      <c r="O84" s="37"/>
      <c r="P84" s="3"/>
      <c r="Q84" s="3"/>
    </row>
    <row r="85" spans="1:17">
      <c r="A85" s="31"/>
      <c r="B85" s="31"/>
      <c r="C85" s="38"/>
      <c r="D85" s="33"/>
      <c r="E85" s="34"/>
      <c r="F85" s="35"/>
      <c r="G85" s="35"/>
      <c r="H85" s="27">
        <f t="shared" si="15"/>
        <v>0</v>
      </c>
      <c r="I85" s="28">
        <f t="shared" si="16"/>
        <v>0</v>
      </c>
      <c r="J85" s="28">
        <f t="shared" si="17"/>
        <v>0</v>
      </c>
      <c r="K85" s="28">
        <f t="shared" si="18"/>
        <v>0</v>
      </c>
      <c r="L85" s="29">
        <f t="shared" si="19"/>
        <v>0</v>
      </c>
      <c r="M85" s="29">
        <f t="shared" si="20"/>
        <v>0</v>
      </c>
      <c r="N85" s="36"/>
      <c r="O85" s="37"/>
      <c r="P85" s="3"/>
      <c r="Q85" s="3"/>
    </row>
    <row r="86" spans="1:17">
      <c r="A86" s="31"/>
      <c r="B86" s="31"/>
      <c r="C86" s="38"/>
      <c r="D86" s="33"/>
      <c r="E86" s="34"/>
      <c r="F86" s="35"/>
      <c r="G86" s="35"/>
      <c r="H86" s="27">
        <f t="shared" si="15"/>
        <v>0</v>
      </c>
      <c r="I86" s="28">
        <f t="shared" si="16"/>
        <v>0</v>
      </c>
      <c r="J86" s="28">
        <f t="shared" si="17"/>
        <v>0</v>
      </c>
      <c r="K86" s="28">
        <f t="shared" si="18"/>
        <v>0</v>
      </c>
      <c r="L86" s="29">
        <f t="shared" si="19"/>
        <v>0</v>
      </c>
      <c r="M86" s="29">
        <f t="shared" si="20"/>
        <v>0</v>
      </c>
      <c r="N86" s="36"/>
      <c r="O86" s="37"/>
      <c r="P86" s="3"/>
      <c r="Q86" s="3"/>
    </row>
    <row r="87" spans="1:17">
      <c r="A87" s="31"/>
      <c r="B87" s="31"/>
      <c r="C87" s="38"/>
      <c r="D87" s="33"/>
      <c r="E87" s="34"/>
      <c r="F87" s="35"/>
      <c r="G87" s="35"/>
      <c r="H87" s="27">
        <f t="shared" si="15"/>
        <v>0</v>
      </c>
      <c r="I87" s="28">
        <f t="shared" si="16"/>
        <v>0</v>
      </c>
      <c r="J87" s="28">
        <f t="shared" si="17"/>
        <v>0</v>
      </c>
      <c r="K87" s="28">
        <f t="shared" si="18"/>
        <v>0</v>
      </c>
      <c r="L87" s="29">
        <f t="shared" si="19"/>
        <v>0</v>
      </c>
      <c r="M87" s="29">
        <f t="shared" si="20"/>
        <v>0</v>
      </c>
      <c r="N87" s="36"/>
      <c r="O87" s="37"/>
      <c r="P87" s="3"/>
      <c r="Q87" s="3"/>
    </row>
    <row r="88" spans="1:17">
      <c r="A88" s="31"/>
      <c r="B88" s="31"/>
      <c r="C88" s="38"/>
      <c r="D88" s="33"/>
      <c r="E88" s="34"/>
      <c r="F88" s="35"/>
      <c r="G88" s="35"/>
      <c r="H88" s="27">
        <f t="shared" si="15"/>
        <v>0</v>
      </c>
      <c r="I88" s="28">
        <f t="shared" si="16"/>
        <v>0</v>
      </c>
      <c r="J88" s="28">
        <f t="shared" si="17"/>
        <v>0</v>
      </c>
      <c r="K88" s="28">
        <f t="shared" si="18"/>
        <v>0</v>
      </c>
      <c r="L88" s="29">
        <f t="shared" si="19"/>
        <v>0</v>
      </c>
      <c r="M88" s="29">
        <f t="shared" si="20"/>
        <v>0</v>
      </c>
      <c r="N88" s="36"/>
      <c r="O88" s="37"/>
      <c r="P88" s="3"/>
      <c r="Q88" s="3"/>
    </row>
    <row r="89" spans="1:17">
      <c r="A89" s="31"/>
      <c r="B89" s="31"/>
      <c r="C89" s="38"/>
      <c r="D89" s="33"/>
      <c r="E89" s="34"/>
      <c r="F89" s="35"/>
      <c r="G89" s="35"/>
      <c r="H89" s="27">
        <f t="shared" si="15"/>
        <v>0</v>
      </c>
      <c r="I89" s="28">
        <f t="shared" si="16"/>
        <v>0</v>
      </c>
      <c r="J89" s="28">
        <f t="shared" si="17"/>
        <v>0</v>
      </c>
      <c r="K89" s="28">
        <f t="shared" si="18"/>
        <v>0</v>
      </c>
      <c r="L89" s="29">
        <f t="shared" si="19"/>
        <v>0</v>
      </c>
      <c r="M89" s="29">
        <f t="shared" si="20"/>
        <v>0</v>
      </c>
      <c r="N89" s="36"/>
      <c r="O89" s="37"/>
      <c r="P89" s="3"/>
      <c r="Q89" s="3"/>
    </row>
    <row r="90" spans="1:17">
      <c r="A90" s="31"/>
      <c r="B90" s="31"/>
      <c r="C90" s="38"/>
      <c r="D90" s="33"/>
      <c r="E90" s="34"/>
      <c r="F90" s="35"/>
      <c r="G90" s="35"/>
      <c r="H90" s="27">
        <f t="shared" si="15"/>
        <v>0</v>
      </c>
      <c r="I90" s="28">
        <f t="shared" si="16"/>
        <v>0</v>
      </c>
      <c r="J90" s="28">
        <f t="shared" si="17"/>
        <v>0</v>
      </c>
      <c r="K90" s="28">
        <f t="shared" si="18"/>
        <v>0</v>
      </c>
      <c r="L90" s="29">
        <f t="shared" si="19"/>
        <v>0</v>
      </c>
      <c r="M90" s="29">
        <f t="shared" si="20"/>
        <v>0</v>
      </c>
      <c r="N90" s="36"/>
      <c r="O90" s="37"/>
      <c r="P90" s="3"/>
      <c r="Q90" s="3"/>
    </row>
    <row r="91" spans="1:17">
      <c r="A91" s="31"/>
      <c r="B91" s="31"/>
      <c r="C91" s="38"/>
      <c r="D91" s="33"/>
      <c r="E91" s="34"/>
      <c r="F91" s="35"/>
      <c r="G91" s="35"/>
      <c r="H91" s="27">
        <f t="shared" si="15"/>
        <v>0</v>
      </c>
      <c r="I91" s="28">
        <f t="shared" si="16"/>
        <v>0</v>
      </c>
      <c r="J91" s="28">
        <f t="shared" si="17"/>
        <v>0</v>
      </c>
      <c r="K91" s="28">
        <f t="shared" si="18"/>
        <v>0</v>
      </c>
      <c r="L91" s="29">
        <f t="shared" si="19"/>
        <v>0</v>
      </c>
      <c r="M91" s="29">
        <f t="shared" si="20"/>
        <v>0</v>
      </c>
      <c r="N91" s="36"/>
      <c r="O91" s="37"/>
      <c r="P91" s="3"/>
      <c r="Q91" s="3"/>
    </row>
    <row r="92" spans="1:17">
      <c r="A92" s="31"/>
      <c r="B92" s="31"/>
      <c r="C92" s="38"/>
      <c r="D92" s="33"/>
      <c r="E92" s="34"/>
      <c r="F92" s="35"/>
      <c r="G92" s="35"/>
      <c r="H92" s="27">
        <f t="shared" si="15"/>
        <v>0</v>
      </c>
      <c r="I92" s="28">
        <f t="shared" si="16"/>
        <v>0</v>
      </c>
      <c r="J92" s="28">
        <f t="shared" si="17"/>
        <v>0</v>
      </c>
      <c r="K92" s="28">
        <f t="shared" si="18"/>
        <v>0</v>
      </c>
      <c r="L92" s="29">
        <f t="shared" si="19"/>
        <v>0</v>
      </c>
      <c r="M92" s="29">
        <f t="shared" si="20"/>
        <v>0</v>
      </c>
      <c r="N92" s="36"/>
      <c r="O92" s="37"/>
      <c r="P92" s="3"/>
      <c r="Q92" s="3"/>
    </row>
    <row r="93" spans="1:17">
      <c r="A93" s="31"/>
      <c r="B93" s="31"/>
      <c r="C93" s="38"/>
      <c r="D93" s="33"/>
      <c r="E93" s="34"/>
      <c r="F93" s="35"/>
      <c r="G93" s="35"/>
      <c r="H93" s="27">
        <f t="shared" si="15"/>
        <v>0</v>
      </c>
      <c r="I93" s="28">
        <f t="shared" si="16"/>
        <v>0</v>
      </c>
      <c r="J93" s="28">
        <f t="shared" si="17"/>
        <v>0</v>
      </c>
      <c r="K93" s="28">
        <f t="shared" si="18"/>
        <v>0</v>
      </c>
      <c r="L93" s="29">
        <f t="shared" si="19"/>
        <v>0</v>
      </c>
      <c r="M93" s="29">
        <f t="shared" si="20"/>
        <v>0</v>
      </c>
      <c r="N93" s="36"/>
      <c r="O93" s="37"/>
      <c r="P93" s="3"/>
      <c r="Q93" s="3"/>
    </row>
    <row r="94" spans="1:17">
      <c r="A94" s="31"/>
      <c r="B94" s="31"/>
      <c r="C94" s="38"/>
      <c r="D94" s="33"/>
      <c r="E94" s="34"/>
      <c r="F94" s="35"/>
      <c r="G94" s="35"/>
      <c r="H94" s="27">
        <f t="shared" si="15"/>
        <v>0</v>
      </c>
      <c r="I94" s="28">
        <f t="shared" si="16"/>
        <v>0</v>
      </c>
      <c r="J94" s="28">
        <f t="shared" si="17"/>
        <v>0</v>
      </c>
      <c r="K94" s="28">
        <f t="shared" si="18"/>
        <v>0</v>
      </c>
      <c r="L94" s="29">
        <f t="shared" si="19"/>
        <v>0</v>
      </c>
      <c r="M94" s="29">
        <f t="shared" si="20"/>
        <v>0</v>
      </c>
      <c r="N94" s="36"/>
      <c r="O94" s="37"/>
      <c r="P94" s="3"/>
      <c r="Q94" s="3"/>
    </row>
    <row r="95" spans="1:17">
      <c r="A95" s="31"/>
      <c r="B95" s="31"/>
      <c r="C95" s="38"/>
      <c r="D95" s="33"/>
      <c r="E95" s="34"/>
      <c r="F95" s="35"/>
      <c r="G95" s="35"/>
      <c r="H95" s="27">
        <f t="shared" si="15"/>
        <v>0</v>
      </c>
      <c r="I95" s="28">
        <f t="shared" si="16"/>
        <v>0</v>
      </c>
      <c r="J95" s="28">
        <f t="shared" si="17"/>
        <v>0</v>
      </c>
      <c r="K95" s="28">
        <f t="shared" si="18"/>
        <v>0</v>
      </c>
      <c r="L95" s="29">
        <f t="shared" si="19"/>
        <v>0</v>
      </c>
      <c r="M95" s="29">
        <f t="shared" si="20"/>
        <v>0</v>
      </c>
      <c r="N95" s="36"/>
      <c r="O95" s="37"/>
      <c r="P95" s="3"/>
      <c r="Q95" s="3"/>
    </row>
    <row r="96" spans="1:17">
      <c r="A96" s="31"/>
      <c r="B96" s="31"/>
      <c r="C96" s="38"/>
      <c r="D96" s="33"/>
      <c r="E96" s="34"/>
      <c r="F96" s="35"/>
      <c r="G96" s="35"/>
      <c r="H96" s="27">
        <f t="shared" si="15"/>
        <v>0</v>
      </c>
      <c r="I96" s="28">
        <f t="shared" si="16"/>
        <v>0</v>
      </c>
      <c r="J96" s="28">
        <f t="shared" si="17"/>
        <v>0</v>
      </c>
      <c r="K96" s="28">
        <f t="shared" si="18"/>
        <v>0</v>
      </c>
      <c r="L96" s="29">
        <f t="shared" si="19"/>
        <v>0</v>
      </c>
      <c r="M96" s="29">
        <f t="shared" si="20"/>
        <v>0</v>
      </c>
      <c r="N96" s="36"/>
      <c r="O96" s="37"/>
      <c r="P96" s="3"/>
      <c r="Q96" s="3"/>
    </row>
    <row r="97" spans="1:17">
      <c r="A97" s="31"/>
      <c r="B97" s="31"/>
      <c r="C97" s="38"/>
      <c r="D97" s="33"/>
      <c r="E97" s="34"/>
      <c r="F97" s="35"/>
      <c r="G97" s="35"/>
      <c r="H97" s="27">
        <f t="shared" si="15"/>
        <v>0</v>
      </c>
      <c r="I97" s="28">
        <f t="shared" si="16"/>
        <v>0</v>
      </c>
      <c r="J97" s="28">
        <f t="shared" si="17"/>
        <v>0</v>
      </c>
      <c r="K97" s="28">
        <f t="shared" si="18"/>
        <v>0</v>
      </c>
      <c r="L97" s="29">
        <f t="shared" si="19"/>
        <v>0</v>
      </c>
      <c r="M97" s="29">
        <f t="shared" si="20"/>
        <v>0</v>
      </c>
      <c r="N97" s="36"/>
      <c r="O97" s="37"/>
      <c r="P97" s="3"/>
      <c r="Q97" s="3"/>
    </row>
    <row r="98" spans="1:17">
      <c r="A98" s="31"/>
      <c r="B98" s="31"/>
      <c r="C98" s="38"/>
      <c r="D98" s="33"/>
      <c r="E98" s="34"/>
      <c r="F98" s="35"/>
      <c r="G98" s="35"/>
      <c r="H98" s="27">
        <f t="shared" si="15"/>
        <v>0</v>
      </c>
      <c r="I98" s="28">
        <f t="shared" si="16"/>
        <v>0</v>
      </c>
      <c r="J98" s="28">
        <f t="shared" si="17"/>
        <v>0</v>
      </c>
      <c r="K98" s="28">
        <f t="shared" si="18"/>
        <v>0</v>
      </c>
      <c r="L98" s="29">
        <f t="shared" si="19"/>
        <v>0</v>
      </c>
      <c r="M98" s="29">
        <f t="shared" si="20"/>
        <v>0</v>
      </c>
      <c r="N98" s="36"/>
      <c r="O98" s="37"/>
      <c r="P98" s="3"/>
      <c r="Q98" s="3"/>
    </row>
    <row r="99" spans="1:17">
      <c r="A99" s="31"/>
      <c r="B99" s="31"/>
      <c r="C99" s="38"/>
      <c r="D99" s="33"/>
      <c r="E99" s="34"/>
      <c r="F99" s="35"/>
      <c r="G99" s="35"/>
      <c r="H99" s="27">
        <f t="shared" si="15"/>
        <v>0</v>
      </c>
      <c r="I99" s="28">
        <f t="shared" si="16"/>
        <v>0</v>
      </c>
      <c r="J99" s="28">
        <f t="shared" si="17"/>
        <v>0</v>
      </c>
      <c r="K99" s="28">
        <f t="shared" si="18"/>
        <v>0</v>
      </c>
      <c r="L99" s="29">
        <f t="shared" si="19"/>
        <v>0</v>
      </c>
      <c r="M99" s="29">
        <f t="shared" si="20"/>
        <v>0</v>
      </c>
      <c r="N99" s="36"/>
      <c r="O99" s="37"/>
      <c r="P99" s="3"/>
      <c r="Q99" s="3"/>
    </row>
    <row r="100" spans="1:17">
      <c r="A100" s="31"/>
      <c r="B100" s="31"/>
      <c r="C100" s="38"/>
      <c r="D100" s="33"/>
      <c r="E100" s="34"/>
      <c r="F100" s="35"/>
      <c r="G100" s="35"/>
      <c r="H100" s="27">
        <f t="shared" si="15"/>
        <v>0</v>
      </c>
      <c r="I100" s="28">
        <f t="shared" si="16"/>
        <v>0</v>
      </c>
      <c r="J100" s="28">
        <f t="shared" si="17"/>
        <v>0</v>
      </c>
      <c r="K100" s="28">
        <f t="shared" si="18"/>
        <v>0</v>
      </c>
      <c r="L100" s="29">
        <f t="shared" si="19"/>
        <v>0</v>
      </c>
      <c r="M100" s="29">
        <f t="shared" si="20"/>
        <v>0</v>
      </c>
      <c r="N100" s="36"/>
      <c r="O100" s="37"/>
      <c r="P100" s="3"/>
      <c r="Q100" s="3"/>
    </row>
    <row r="101" spans="1:17">
      <c r="A101" s="31"/>
      <c r="B101" s="31"/>
      <c r="C101" s="38"/>
      <c r="D101" s="33"/>
      <c r="E101" s="34"/>
      <c r="F101" s="35"/>
      <c r="G101" s="35"/>
      <c r="H101" s="27">
        <f t="shared" si="15"/>
        <v>0</v>
      </c>
      <c r="I101" s="28">
        <f t="shared" si="16"/>
        <v>0</v>
      </c>
      <c r="J101" s="28">
        <f t="shared" si="17"/>
        <v>0</v>
      </c>
      <c r="K101" s="28">
        <f t="shared" si="18"/>
        <v>0</v>
      </c>
      <c r="L101" s="29">
        <f t="shared" si="19"/>
        <v>0</v>
      </c>
      <c r="M101" s="29">
        <f t="shared" si="20"/>
        <v>0</v>
      </c>
      <c r="N101" s="36"/>
      <c r="O101" s="37"/>
      <c r="P101" s="3"/>
      <c r="Q101" s="3"/>
    </row>
    <row r="102" spans="1:17">
      <c r="A102" s="31"/>
      <c r="B102" s="31"/>
      <c r="C102" s="38"/>
      <c r="D102" s="33"/>
      <c r="E102" s="34"/>
      <c r="F102" s="35"/>
      <c r="G102" s="35"/>
      <c r="H102" s="27">
        <f t="shared" si="15"/>
        <v>0</v>
      </c>
      <c r="I102" s="28">
        <f t="shared" si="16"/>
        <v>0</v>
      </c>
      <c r="J102" s="28">
        <f t="shared" si="17"/>
        <v>0</v>
      </c>
      <c r="K102" s="28">
        <f t="shared" si="18"/>
        <v>0</v>
      </c>
      <c r="L102" s="29">
        <f t="shared" si="19"/>
        <v>0</v>
      </c>
      <c r="M102" s="29">
        <f t="shared" si="20"/>
        <v>0</v>
      </c>
      <c r="N102" s="36"/>
      <c r="O102" s="37"/>
      <c r="P102" s="3"/>
      <c r="Q102" s="3"/>
    </row>
    <row r="103" spans="1:17">
      <c r="A103" s="31"/>
      <c r="B103" s="31"/>
      <c r="C103" s="38"/>
      <c r="D103" s="33"/>
      <c r="E103" s="34"/>
      <c r="F103" s="35"/>
      <c r="G103" s="35"/>
      <c r="H103" s="27">
        <f t="shared" si="15"/>
        <v>0</v>
      </c>
      <c r="I103" s="28">
        <f t="shared" si="16"/>
        <v>0</v>
      </c>
      <c r="J103" s="28">
        <f t="shared" si="17"/>
        <v>0</v>
      </c>
      <c r="K103" s="28">
        <f t="shared" si="18"/>
        <v>0</v>
      </c>
      <c r="L103" s="29">
        <f t="shared" si="19"/>
        <v>0</v>
      </c>
      <c r="M103" s="29">
        <f t="shared" si="20"/>
        <v>0</v>
      </c>
      <c r="N103" s="36"/>
      <c r="O103" s="37"/>
      <c r="P103" s="3"/>
      <c r="Q103" s="3"/>
    </row>
    <row r="104" spans="1:17">
      <c r="A104" s="31"/>
      <c r="B104" s="31"/>
      <c r="C104" s="38"/>
      <c r="D104" s="33"/>
      <c r="E104" s="34"/>
      <c r="F104" s="35"/>
      <c r="G104" s="35"/>
      <c r="H104" s="27">
        <f t="shared" si="15"/>
        <v>0</v>
      </c>
      <c r="I104" s="28">
        <f t="shared" si="16"/>
        <v>0</v>
      </c>
      <c r="J104" s="28">
        <f t="shared" si="17"/>
        <v>0</v>
      </c>
      <c r="K104" s="28">
        <f t="shared" si="18"/>
        <v>0</v>
      </c>
      <c r="L104" s="29">
        <f t="shared" si="19"/>
        <v>0</v>
      </c>
      <c r="M104" s="29">
        <f t="shared" si="20"/>
        <v>0</v>
      </c>
      <c r="N104" s="36"/>
      <c r="O104" s="37"/>
      <c r="P104" s="3"/>
      <c r="Q104" s="3"/>
    </row>
    <row r="105" spans="1:17">
      <c r="A105" s="31"/>
      <c r="B105" s="31"/>
      <c r="C105" s="38"/>
      <c r="D105" s="33"/>
      <c r="E105" s="34"/>
      <c r="F105" s="35"/>
      <c r="G105" s="35"/>
      <c r="H105" s="27">
        <f t="shared" si="15"/>
        <v>0</v>
      </c>
      <c r="I105" s="28">
        <f t="shared" si="16"/>
        <v>0</v>
      </c>
      <c r="J105" s="28">
        <f t="shared" si="17"/>
        <v>0</v>
      </c>
      <c r="K105" s="28">
        <f t="shared" si="18"/>
        <v>0</v>
      </c>
      <c r="L105" s="29">
        <f t="shared" si="19"/>
        <v>0</v>
      </c>
      <c r="M105" s="29">
        <f t="shared" si="20"/>
        <v>0</v>
      </c>
      <c r="N105" s="36"/>
      <c r="O105" s="37"/>
      <c r="P105" s="3"/>
      <c r="Q105" s="3"/>
    </row>
    <row r="106" spans="1:17">
      <c r="A106" s="31"/>
      <c r="B106" s="31"/>
      <c r="C106" s="38"/>
      <c r="D106" s="33"/>
      <c r="E106" s="34"/>
      <c r="F106" s="35"/>
      <c r="G106" s="35"/>
      <c r="H106" s="27">
        <f t="shared" si="15"/>
        <v>0</v>
      </c>
      <c r="I106" s="28">
        <f t="shared" si="16"/>
        <v>0</v>
      </c>
      <c r="J106" s="28">
        <f t="shared" si="17"/>
        <v>0</v>
      </c>
      <c r="K106" s="28">
        <f t="shared" si="18"/>
        <v>0</v>
      </c>
      <c r="L106" s="29">
        <f t="shared" si="19"/>
        <v>0</v>
      </c>
      <c r="M106" s="29">
        <f t="shared" si="20"/>
        <v>0</v>
      </c>
      <c r="N106" s="36"/>
      <c r="O106" s="37"/>
      <c r="P106" s="3"/>
      <c r="Q106" s="3"/>
    </row>
    <row r="107" spans="1:17">
      <c r="A107" s="31"/>
      <c r="B107" s="31"/>
      <c r="C107" s="38"/>
      <c r="D107" s="33"/>
      <c r="E107" s="34"/>
      <c r="F107" s="35"/>
      <c r="G107" s="35"/>
      <c r="H107" s="27">
        <f t="shared" si="15"/>
        <v>0</v>
      </c>
      <c r="I107" s="28">
        <f t="shared" si="16"/>
        <v>0</v>
      </c>
      <c r="J107" s="28">
        <f t="shared" si="17"/>
        <v>0</v>
      </c>
      <c r="K107" s="28">
        <f t="shared" si="18"/>
        <v>0</v>
      </c>
      <c r="L107" s="29">
        <f t="shared" si="19"/>
        <v>0</v>
      </c>
      <c r="M107" s="29">
        <f t="shared" si="20"/>
        <v>0</v>
      </c>
      <c r="N107" s="36"/>
      <c r="O107" s="37"/>
      <c r="P107" s="3"/>
      <c r="Q107" s="3"/>
    </row>
    <row r="108" spans="1:17">
      <c r="A108" s="31"/>
      <c r="B108" s="31"/>
      <c r="C108" s="38"/>
      <c r="D108" s="33"/>
      <c r="E108" s="34"/>
      <c r="F108" s="35"/>
      <c r="G108" s="35"/>
      <c r="H108" s="27">
        <f t="shared" si="15"/>
        <v>0</v>
      </c>
      <c r="I108" s="28">
        <f t="shared" si="16"/>
        <v>0</v>
      </c>
      <c r="J108" s="28">
        <f t="shared" si="17"/>
        <v>0</v>
      </c>
      <c r="K108" s="28">
        <f t="shared" si="18"/>
        <v>0</v>
      </c>
      <c r="L108" s="29">
        <f t="shared" si="19"/>
        <v>0</v>
      </c>
      <c r="M108" s="29">
        <f t="shared" si="20"/>
        <v>0</v>
      </c>
      <c r="N108" s="36"/>
      <c r="O108" s="37"/>
      <c r="P108" s="3"/>
      <c r="Q108" s="3"/>
    </row>
    <row r="109" spans="1:17">
      <c r="A109" s="31"/>
      <c r="B109" s="31"/>
      <c r="C109" s="38"/>
      <c r="D109" s="33"/>
      <c r="E109" s="34"/>
      <c r="F109" s="35"/>
      <c r="G109" s="35"/>
      <c r="H109" s="27">
        <f t="shared" si="15"/>
        <v>0</v>
      </c>
      <c r="I109" s="28">
        <f t="shared" si="16"/>
        <v>0</v>
      </c>
      <c r="J109" s="28">
        <f t="shared" si="17"/>
        <v>0</v>
      </c>
      <c r="K109" s="28">
        <f t="shared" si="18"/>
        <v>0</v>
      </c>
      <c r="L109" s="29">
        <f t="shared" si="19"/>
        <v>0</v>
      </c>
      <c r="M109" s="29">
        <f t="shared" si="20"/>
        <v>0</v>
      </c>
      <c r="N109" s="36"/>
      <c r="O109" s="37"/>
      <c r="P109" s="3"/>
      <c r="Q109" s="3"/>
    </row>
    <row r="110" spans="1:17">
      <c r="A110" s="31"/>
      <c r="B110" s="31"/>
      <c r="C110" s="38"/>
      <c r="D110" s="33"/>
      <c r="E110" s="34"/>
      <c r="F110" s="35"/>
      <c r="G110" s="35"/>
      <c r="H110" s="27">
        <f t="shared" si="15"/>
        <v>0</v>
      </c>
      <c r="I110" s="28">
        <f t="shared" si="16"/>
        <v>0</v>
      </c>
      <c r="J110" s="28">
        <f t="shared" si="17"/>
        <v>0</v>
      </c>
      <c r="K110" s="28">
        <f t="shared" si="18"/>
        <v>0</v>
      </c>
      <c r="L110" s="29">
        <f t="shared" si="19"/>
        <v>0</v>
      </c>
      <c r="M110" s="29">
        <f t="shared" si="20"/>
        <v>0</v>
      </c>
      <c r="N110" s="36"/>
      <c r="O110" s="37"/>
      <c r="P110" s="3"/>
      <c r="Q110" s="3"/>
    </row>
    <row r="111" spans="1:17">
      <c r="A111" s="31"/>
      <c r="B111" s="31"/>
      <c r="C111" s="38"/>
      <c r="D111" s="33"/>
      <c r="E111" s="34"/>
      <c r="F111" s="35"/>
      <c r="G111" s="35"/>
      <c r="H111" s="27">
        <f t="shared" ref="H111:H142" si="21">IF(AND(F111*15/1000&lt;30,F111&lt;&gt;""),30,F111*15/1000)</f>
        <v>0</v>
      </c>
      <c r="I111" s="28">
        <f t="shared" ref="I111:I142" si="22">(H111*9/100)+H111</f>
        <v>0</v>
      </c>
      <c r="J111" s="28">
        <f t="shared" ref="J111:J142" si="23">E111*3.23/1000</f>
        <v>0</v>
      </c>
      <c r="K111" s="28">
        <f t="shared" ref="K111:K142" si="24">E111*3.63/1000</f>
        <v>0</v>
      </c>
      <c r="L111" s="29">
        <f t="shared" ref="L111:L142" si="25">F111*4.14/1000</f>
        <v>0</v>
      </c>
      <c r="M111" s="29">
        <f t="shared" ref="M111:M142" si="26">F111*4.65/1000</f>
        <v>0</v>
      </c>
      <c r="N111" s="36"/>
      <c r="O111" s="37"/>
      <c r="P111" s="3"/>
      <c r="Q111" s="3"/>
    </row>
    <row r="112" spans="1:17">
      <c r="A112" s="31"/>
      <c r="B112" s="31"/>
      <c r="C112" s="38"/>
      <c r="D112" s="33"/>
      <c r="E112" s="34"/>
      <c r="F112" s="35"/>
      <c r="G112" s="35"/>
      <c r="H112" s="27">
        <f t="shared" si="21"/>
        <v>0</v>
      </c>
      <c r="I112" s="28">
        <f t="shared" si="22"/>
        <v>0</v>
      </c>
      <c r="J112" s="28">
        <f t="shared" si="23"/>
        <v>0</v>
      </c>
      <c r="K112" s="28">
        <f t="shared" si="24"/>
        <v>0</v>
      </c>
      <c r="L112" s="29">
        <f t="shared" si="25"/>
        <v>0</v>
      </c>
      <c r="M112" s="29">
        <f t="shared" si="26"/>
        <v>0</v>
      </c>
      <c r="N112" s="36"/>
      <c r="O112" s="37"/>
      <c r="P112" s="3"/>
      <c r="Q112" s="3"/>
    </row>
    <row r="113" spans="1:17">
      <c r="A113" s="31"/>
      <c r="B113" s="31"/>
      <c r="C113" s="38"/>
      <c r="D113" s="33"/>
      <c r="E113" s="34"/>
      <c r="F113" s="35"/>
      <c r="G113" s="35"/>
      <c r="H113" s="27">
        <f t="shared" si="21"/>
        <v>0</v>
      </c>
      <c r="I113" s="28">
        <f t="shared" si="22"/>
        <v>0</v>
      </c>
      <c r="J113" s="28">
        <f t="shared" si="23"/>
        <v>0</v>
      </c>
      <c r="K113" s="28">
        <f t="shared" si="24"/>
        <v>0</v>
      </c>
      <c r="L113" s="29">
        <f t="shared" si="25"/>
        <v>0</v>
      </c>
      <c r="M113" s="29">
        <f t="shared" si="26"/>
        <v>0</v>
      </c>
      <c r="N113" s="36"/>
      <c r="O113" s="37"/>
      <c r="P113" s="3"/>
      <c r="Q113" s="3"/>
    </row>
    <row r="114" spans="1:17">
      <c r="A114" s="31"/>
      <c r="B114" s="31"/>
      <c r="C114" s="38"/>
      <c r="D114" s="33"/>
      <c r="E114" s="34"/>
      <c r="F114" s="35"/>
      <c r="G114" s="35"/>
      <c r="H114" s="27">
        <f t="shared" si="21"/>
        <v>0</v>
      </c>
      <c r="I114" s="28">
        <f t="shared" si="22"/>
        <v>0</v>
      </c>
      <c r="J114" s="28">
        <f t="shared" si="23"/>
        <v>0</v>
      </c>
      <c r="K114" s="28">
        <f t="shared" si="24"/>
        <v>0</v>
      </c>
      <c r="L114" s="29">
        <f t="shared" si="25"/>
        <v>0</v>
      </c>
      <c r="M114" s="29">
        <f t="shared" si="26"/>
        <v>0</v>
      </c>
      <c r="N114" s="36"/>
      <c r="O114" s="37"/>
      <c r="P114" s="3"/>
      <c r="Q114" s="3"/>
    </row>
    <row r="115" spans="1:17">
      <c r="A115" s="31"/>
      <c r="B115" s="31"/>
      <c r="C115" s="38"/>
      <c r="D115" s="33"/>
      <c r="E115" s="34"/>
      <c r="F115" s="35"/>
      <c r="G115" s="35"/>
      <c r="H115" s="27">
        <f t="shared" si="21"/>
        <v>0</v>
      </c>
      <c r="I115" s="28">
        <f t="shared" si="22"/>
        <v>0</v>
      </c>
      <c r="J115" s="28">
        <f t="shared" si="23"/>
        <v>0</v>
      </c>
      <c r="K115" s="28">
        <f t="shared" si="24"/>
        <v>0</v>
      </c>
      <c r="L115" s="29">
        <f t="shared" si="25"/>
        <v>0</v>
      </c>
      <c r="M115" s="29">
        <f t="shared" si="26"/>
        <v>0</v>
      </c>
      <c r="N115" s="36"/>
      <c r="O115" s="37"/>
      <c r="P115" s="3"/>
      <c r="Q115" s="3"/>
    </row>
    <row r="116" spans="1:17">
      <c r="A116" s="31"/>
      <c r="B116" s="31"/>
      <c r="C116" s="38"/>
      <c r="D116" s="33"/>
      <c r="E116" s="34"/>
      <c r="F116" s="35"/>
      <c r="G116" s="35"/>
      <c r="H116" s="27">
        <f t="shared" si="21"/>
        <v>0</v>
      </c>
      <c r="I116" s="28">
        <f t="shared" si="22"/>
        <v>0</v>
      </c>
      <c r="J116" s="28">
        <f t="shared" si="23"/>
        <v>0</v>
      </c>
      <c r="K116" s="28">
        <f t="shared" si="24"/>
        <v>0</v>
      </c>
      <c r="L116" s="29">
        <f t="shared" si="25"/>
        <v>0</v>
      </c>
      <c r="M116" s="29">
        <f t="shared" si="26"/>
        <v>0</v>
      </c>
      <c r="N116" s="36"/>
      <c r="O116" s="37"/>
      <c r="P116" s="3"/>
      <c r="Q116" s="3"/>
    </row>
    <row r="117" spans="1:17">
      <c r="A117" s="31"/>
      <c r="B117" s="31"/>
      <c r="C117" s="38"/>
      <c r="D117" s="33"/>
      <c r="E117" s="34"/>
      <c r="F117" s="35"/>
      <c r="G117" s="35"/>
      <c r="H117" s="27">
        <f t="shared" si="21"/>
        <v>0</v>
      </c>
      <c r="I117" s="28">
        <f t="shared" si="22"/>
        <v>0</v>
      </c>
      <c r="J117" s="28">
        <f t="shared" si="23"/>
        <v>0</v>
      </c>
      <c r="K117" s="28">
        <f t="shared" si="24"/>
        <v>0</v>
      </c>
      <c r="L117" s="29">
        <f t="shared" si="25"/>
        <v>0</v>
      </c>
      <c r="M117" s="29">
        <f t="shared" si="26"/>
        <v>0</v>
      </c>
      <c r="N117" s="36"/>
      <c r="O117" s="37"/>
      <c r="P117" s="3"/>
      <c r="Q117" s="3"/>
    </row>
    <row r="118" spans="1:17">
      <c r="A118" s="31"/>
      <c r="B118" s="31"/>
      <c r="C118" s="38"/>
      <c r="D118" s="33"/>
      <c r="E118" s="34"/>
      <c r="F118" s="35"/>
      <c r="G118" s="35"/>
      <c r="H118" s="27">
        <f t="shared" si="21"/>
        <v>0</v>
      </c>
      <c r="I118" s="28">
        <f t="shared" si="22"/>
        <v>0</v>
      </c>
      <c r="J118" s="28">
        <f t="shared" si="23"/>
        <v>0</v>
      </c>
      <c r="K118" s="28">
        <f t="shared" si="24"/>
        <v>0</v>
      </c>
      <c r="L118" s="29">
        <f t="shared" si="25"/>
        <v>0</v>
      </c>
      <c r="M118" s="29">
        <f t="shared" si="26"/>
        <v>0</v>
      </c>
      <c r="N118" s="36"/>
      <c r="O118" s="37"/>
      <c r="P118" s="3"/>
      <c r="Q118" s="3"/>
    </row>
    <row r="119" spans="1:17">
      <c r="A119" s="31"/>
      <c r="B119" s="31"/>
      <c r="C119" s="38"/>
      <c r="D119" s="33"/>
      <c r="E119" s="34"/>
      <c r="F119" s="35"/>
      <c r="G119" s="35"/>
      <c r="H119" s="27">
        <f t="shared" si="21"/>
        <v>0</v>
      </c>
      <c r="I119" s="28">
        <f t="shared" si="22"/>
        <v>0</v>
      </c>
      <c r="J119" s="28">
        <f t="shared" si="23"/>
        <v>0</v>
      </c>
      <c r="K119" s="28">
        <f t="shared" si="24"/>
        <v>0</v>
      </c>
      <c r="L119" s="29">
        <f t="shared" si="25"/>
        <v>0</v>
      </c>
      <c r="M119" s="29">
        <f t="shared" si="26"/>
        <v>0</v>
      </c>
      <c r="N119" s="36"/>
      <c r="O119" s="37"/>
      <c r="P119" s="3"/>
      <c r="Q119" s="3"/>
    </row>
    <row r="120" spans="1:17">
      <c r="A120" s="31"/>
      <c r="B120" s="31"/>
      <c r="C120" s="38"/>
      <c r="D120" s="33"/>
      <c r="E120" s="34"/>
      <c r="F120" s="35"/>
      <c r="G120" s="35"/>
      <c r="H120" s="27">
        <f t="shared" si="21"/>
        <v>0</v>
      </c>
      <c r="I120" s="28">
        <f t="shared" si="22"/>
        <v>0</v>
      </c>
      <c r="J120" s="28">
        <f t="shared" si="23"/>
        <v>0</v>
      </c>
      <c r="K120" s="28">
        <f t="shared" si="24"/>
        <v>0</v>
      </c>
      <c r="L120" s="29">
        <f t="shared" si="25"/>
        <v>0</v>
      </c>
      <c r="M120" s="29">
        <f t="shared" si="26"/>
        <v>0</v>
      </c>
      <c r="N120" s="36"/>
      <c r="O120" s="37"/>
      <c r="P120" s="3"/>
      <c r="Q120" s="3"/>
    </row>
    <row r="121" spans="1:17">
      <c r="A121" s="31"/>
      <c r="B121" s="31"/>
      <c r="C121" s="38"/>
      <c r="D121" s="33"/>
      <c r="E121" s="34"/>
      <c r="F121" s="35"/>
      <c r="G121" s="35"/>
      <c r="H121" s="27">
        <f t="shared" si="21"/>
        <v>0</v>
      </c>
      <c r="I121" s="28">
        <f t="shared" si="22"/>
        <v>0</v>
      </c>
      <c r="J121" s="28">
        <f t="shared" si="23"/>
        <v>0</v>
      </c>
      <c r="K121" s="28">
        <f t="shared" si="24"/>
        <v>0</v>
      </c>
      <c r="L121" s="29">
        <f t="shared" si="25"/>
        <v>0</v>
      </c>
      <c r="M121" s="29">
        <f t="shared" si="26"/>
        <v>0</v>
      </c>
      <c r="N121" s="36"/>
      <c r="O121" s="37"/>
      <c r="P121" s="3"/>
      <c r="Q121" s="3"/>
    </row>
    <row r="122" spans="1:17">
      <c r="A122" s="31"/>
      <c r="B122" s="31"/>
      <c r="C122" s="38"/>
      <c r="D122" s="33"/>
      <c r="E122" s="34"/>
      <c r="F122" s="35"/>
      <c r="G122" s="35"/>
      <c r="H122" s="27">
        <f t="shared" si="21"/>
        <v>0</v>
      </c>
      <c r="I122" s="28">
        <f t="shared" si="22"/>
        <v>0</v>
      </c>
      <c r="J122" s="28">
        <f t="shared" si="23"/>
        <v>0</v>
      </c>
      <c r="K122" s="28">
        <f t="shared" si="24"/>
        <v>0</v>
      </c>
      <c r="L122" s="29">
        <f t="shared" si="25"/>
        <v>0</v>
      </c>
      <c r="M122" s="29">
        <f t="shared" si="26"/>
        <v>0</v>
      </c>
      <c r="N122" s="36"/>
      <c r="O122" s="37"/>
      <c r="P122" s="3"/>
      <c r="Q122" s="3"/>
    </row>
    <row r="123" spans="1:17">
      <c r="A123" s="31"/>
      <c r="B123" s="31"/>
      <c r="C123" s="38"/>
      <c r="D123" s="33"/>
      <c r="E123" s="34"/>
      <c r="F123" s="35"/>
      <c r="G123" s="35"/>
      <c r="H123" s="27">
        <f t="shared" si="21"/>
        <v>0</v>
      </c>
      <c r="I123" s="28">
        <f t="shared" si="22"/>
        <v>0</v>
      </c>
      <c r="J123" s="28">
        <f t="shared" si="23"/>
        <v>0</v>
      </c>
      <c r="K123" s="28">
        <f t="shared" si="24"/>
        <v>0</v>
      </c>
      <c r="L123" s="29">
        <f t="shared" si="25"/>
        <v>0</v>
      </c>
      <c r="M123" s="29">
        <f t="shared" si="26"/>
        <v>0</v>
      </c>
      <c r="N123" s="36"/>
      <c r="O123" s="37"/>
      <c r="P123" s="3"/>
      <c r="Q123" s="3"/>
    </row>
    <row r="124" spans="1:17">
      <c r="A124" s="31"/>
      <c r="B124" s="31"/>
      <c r="C124" s="38"/>
      <c r="D124" s="33"/>
      <c r="E124" s="34"/>
      <c r="F124" s="35"/>
      <c r="G124" s="35"/>
      <c r="H124" s="27">
        <f t="shared" si="21"/>
        <v>0</v>
      </c>
      <c r="I124" s="28">
        <f t="shared" si="22"/>
        <v>0</v>
      </c>
      <c r="J124" s="28">
        <f t="shared" si="23"/>
        <v>0</v>
      </c>
      <c r="K124" s="28">
        <f t="shared" si="24"/>
        <v>0</v>
      </c>
      <c r="L124" s="29">
        <f t="shared" si="25"/>
        <v>0</v>
      </c>
      <c r="M124" s="29">
        <f t="shared" si="26"/>
        <v>0</v>
      </c>
      <c r="N124" s="36"/>
      <c r="O124" s="37"/>
      <c r="P124" s="3"/>
      <c r="Q124" s="3"/>
    </row>
    <row r="125" spans="1:17">
      <c r="A125" s="31"/>
      <c r="B125" s="31"/>
      <c r="C125" s="38"/>
      <c r="D125" s="33"/>
      <c r="E125" s="34"/>
      <c r="F125" s="35"/>
      <c r="G125" s="35"/>
      <c r="H125" s="27">
        <f t="shared" si="21"/>
        <v>0</v>
      </c>
      <c r="I125" s="28">
        <f t="shared" si="22"/>
        <v>0</v>
      </c>
      <c r="J125" s="28">
        <f t="shared" si="23"/>
        <v>0</v>
      </c>
      <c r="K125" s="28">
        <f t="shared" si="24"/>
        <v>0</v>
      </c>
      <c r="L125" s="29">
        <f t="shared" si="25"/>
        <v>0</v>
      </c>
      <c r="M125" s="29">
        <f t="shared" si="26"/>
        <v>0</v>
      </c>
      <c r="N125" s="36"/>
      <c r="O125" s="37"/>
      <c r="P125" s="3"/>
      <c r="Q125" s="3"/>
    </row>
    <row r="126" spans="1:17">
      <c r="A126" s="31"/>
      <c r="B126" s="31"/>
      <c r="C126" s="38"/>
      <c r="D126" s="33"/>
      <c r="E126" s="34"/>
      <c r="F126" s="35"/>
      <c r="G126" s="35"/>
      <c r="H126" s="27">
        <f t="shared" si="21"/>
        <v>0</v>
      </c>
      <c r="I126" s="28">
        <f t="shared" si="22"/>
        <v>0</v>
      </c>
      <c r="J126" s="28">
        <f t="shared" si="23"/>
        <v>0</v>
      </c>
      <c r="K126" s="28">
        <f t="shared" si="24"/>
        <v>0</v>
      </c>
      <c r="L126" s="29">
        <f t="shared" si="25"/>
        <v>0</v>
      </c>
      <c r="M126" s="29">
        <f t="shared" si="26"/>
        <v>0</v>
      </c>
      <c r="N126" s="36"/>
      <c r="O126" s="37"/>
      <c r="P126" s="3"/>
      <c r="Q126" s="3"/>
    </row>
    <row r="127" spans="1:17">
      <c r="A127" s="31"/>
      <c r="B127" s="31"/>
      <c r="C127" s="38"/>
      <c r="D127" s="33"/>
      <c r="E127" s="34"/>
      <c r="F127" s="35"/>
      <c r="G127" s="35"/>
      <c r="H127" s="27">
        <f t="shared" si="21"/>
        <v>0</v>
      </c>
      <c r="I127" s="28">
        <f t="shared" si="22"/>
        <v>0</v>
      </c>
      <c r="J127" s="28">
        <f t="shared" si="23"/>
        <v>0</v>
      </c>
      <c r="K127" s="28">
        <f t="shared" si="24"/>
        <v>0</v>
      </c>
      <c r="L127" s="29">
        <f t="shared" si="25"/>
        <v>0</v>
      </c>
      <c r="M127" s="29">
        <f t="shared" si="26"/>
        <v>0</v>
      </c>
      <c r="N127" s="36"/>
      <c r="O127" s="37"/>
      <c r="P127" s="3"/>
      <c r="Q127" s="3"/>
    </row>
    <row r="128" spans="1:17">
      <c r="A128" s="31"/>
      <c r="B128" s="31"/>
      <c r="C128" s="38"/>
      <c r="D128" s="33"/>
      <c r="E128" s="34"/>
      <c r="F128" s="35"/>
      <c r="G128" s="35"/>
      <c r="H128" s="27">
        <f t="shared" si="21"/>
        <v>0</v>
      </c>
      <c r="I128" s="28">
        <f t="shared" si="22"/>
        <v>0</v>
      </c>
      <c r="J128" s="28">
        <f t="shared" si="23"/>
        <v>0</v>
      </c>
      <c r="K128" s="28">
        <f t="shared" si="24"/>
        <v>0</v>
      </c>
      <c r="L128" s="29">
        <f t="shared" si="25"/>
        <v>0</v>
      </c>
      <c r="M128" s="29">
        <f t="shared" si="26"/>
        <v>0</v>
      </c>
      <c r="N128" s="36"/>
      <c r="O128" s="37"/>
      <c r="P128" s="3"/>
      <c r="Q128" s="3"/>
    </row>
    <row r="129" spans="1:17">
      <c r="A129" s="31"/>
      <c r="B129" s="31"/>
      <c r="C129" s="38"/>
      <c r="D129" s="33"/>
      <c r="E129" s="34"/>
      <c r="F129" s="35"/>
      <c r="G129" s="35"/>
      <c r="H129" s="27">
        <f t="shared" si="21"/>
        <v>0</v>
      </c>
      <c r="I129" s="28">
        <f t="shared" si="22"/>
        <v>0</v>
      </c>
      <c r="J129" s="28">
        <f t="shared" si="23"/>
        <v>0</v>
      </c>
      <c r="K129" s="28">
        <f t="shared" si="24"/>
        <v>0</v>
      </c>
      <c r="L129" s="29">
        <f t="shared" si="25"/>
        <v>0</v>
      </c>
      <c r="M129" s="29">
        <f t="shared" si="26"/>
        <v>0</v>
      </c>
      <c r="N129" s="36"/>
      <c r="O129" s="37"/>
      <c r="P129" s="3"/>
      <c r="Q129" s="3"/>
    </row>
    <row r="130" spans="1:17">
      <c r="A130" s="31"/>
      <c r="B130" s="31"/>
      <c r="C130" s="38"/>
      <c r="D130" s="33"/>
      <c r="E130" s="34"/>
      <c r="F130" s="35"/>
      <c r="G130" s="35"/>
      <c r="H130" s="27">
        <f t="shared" si="21"/>
        <v>0</v>
      </c>
      <c r="I130" s="28">
        <f t="shared" si="22"/>
        <v>0</v>
      </c>
      <c r="J130" s="28">
        <f t="shared" si="23"/>
        <v>0</v>
      </c>
      <c r="K130" s="28">
        <f t="shared" si="24"/>
        <v>0</v>
      </c>
      <c r="L130" s="29">
        <f t="shared" si="25"/>
        <v>0</v>
      </c>
      <c r="M130" s="29">
        <f t="shared" si="26"/>
        <v>0</v>
      </c>
      <c r="N130" s="36"/>
      <c r="O130" s="37"/>
      <c r="P130" s="3"/>
      <c r="Q130" s="3"/>
    </row>
    <row r="131" spans="1:17">
      <c r="A131" s="31"/>
      <c r="B131" s="31"/>
      <c r="C131" s="38"/>
      <c r="D131" s="33"/>
      <c r="E131" s="34"/>
      <c r="F131" s="35"/>
      <c r="G131" s="35"/>
      <c r="H131" s="27">
        <f t="shared" si="21"/>
        <v>0</v>
      </c>
      <c r="I131" s="28">
        <f t="shared" si="22"/>
        <v>0</v>
      </c>
      <c r="J131" s="28">
        <f t="shared" si="23"/>
        <v>0</v>
      </c>
      <c r="K131" s="28">
        <f t="shared" si="24"/>
        <v>0</v>
      </c>
      <c r="L131" s="29">
        <f t="shared" si="25"/>
        <v>0</v>
      </c>
      <c r="M131" s="29">
        <f t="shared" si="26"/>
        <v>0</v>
      </c>
      <c r="N131" s="36"/>
      <c r="O131" s="37"/>
      <c r="P131" s="3"/>
      <c r="Q131" s="3"/>
    </row>
    <row r="132" spans="1:17">
      <c r="A132" s="31"/>
      <c r="B132" s="31"/>
      <c r="C132" s="38"/>
      <c r="D132" s="33"/>
      <c r="E132" s="34"/>
      <c r="F132" s="35"/>
      <c r="G132" s="35"/>
      <c r="H132" s="27">
        <f t="shared" si="21"/>
        <v>0</v>
      </c>
      <c r="I132" s="28">
        <f t="shared" si="22"/>
        <v>0</v>
      </c>
      <c r="J132" s="28">
        <f t="shared" si="23"/>
        <v>0</v>
      </c>
      <c r="K132" s="28">
        <f t="shared" si="24"/>
        <v>0</v>
      </c>
      <c r="L132" s="29">
        <f t="shared" si="25"/>
        <v>0</v>
      </c>
      <c r="M132" s="29">
        <f t="shared" si="26"/>
        <v>0</v>
      </c>
      <c r="N132" s="36"/>
      <c r="O132" s="37"/>
      <c r="P132" s="3"/>
      <c r="Q132" s="3"/>
    </row>
    <row r="133" spans="1:17">
      <c r="A133" s="31"/>
      <c r="B133" s="31"/>
      <c r="C133" s="38"/>
      <c r="D133" s="33"/>
      <c r="E133" s="34"/>
      <c r="F133" s="35"/>
      <c r="G133" s="35"/>
      <c r="H133" s="27">
        <f t="shared" si="21"/>
        <v>0</v>
      </c>
      <c r="I133" s="28">
        <f t="shared" si="22"/>
        <v>0</v>
      </c>
      <c r="J133" s="28">
        <f t="shared" si="23"/>
        <v>0</v>
      </c>
      <c r="K133" s="28">
        <f t="shared" si="24"/>
        <v>0</v>
      </c>
      <c r="L133" s="29">
        <f t="shared" si="25"/>
        <v>0</v>
      </c>
      <c r="M133" s="29">
        <f t="shared" si="26"/>
        <v>0</v>
      </c>
      <c r="N133" s="36"/>
      <c r="O133" s="37"/>
      <c r="P133" s="3"/>
      <c r="Q133" s="3"/>
    </row>
    <row r="134" spans="1:17">
      <c r="A134" s="31"/>
      <c r="B134" s="31"/>
      <c r="C134" s="38"/>
      <c r="D134" s="33"/>
      <c r="E134" s="34"/>
      <c r="F134" s="35"/>
      <c r="G134" s="35"/>
      <c r="H134" s="27">
        <f t="shared" si="21"/>
        <v>0</v>
      </c>
      <c r="I134" s="28">
        <f t="shared" si="22"/>
        <v>0</v>
      </c>
      <c r="J134" s="28">
        <f t="shared" si="23"/>
        <v>0</v>
      </c>
      <c r="K134" s="28">
        <f t="shared" si="24"/>
        <v>0</v>
      </c>
      <c r="L134" s="29">
        <f t="shared" si="25"/>
        <v>0</v>
      </c>
      <c r="M134" s="29">
        <f t="shared" si="26"/>
        <v>0</v>
      </c>
      <c r="N134" s="36"/>
      <c r="O134" s="37"/>
      <c r="P134" s="3"/>
      <c r="Q134" s="3"/>
    </row>
    <row r="135" spans="1:17">
      <c r="A135" s="31"/>
      <c r="B135" s="31"/>
      <c r="C135" s="38"/>
      <c r="D135" s="33"/>
      <c r="E135" s="34"/>
      <c r="F135" s="35"/>
      <c r="G135" s="35"/>
      <c r="H135" s="27">
        <f t="shared" si="21"/>
        <v>0</v>
      </c>
      <c r="I135" s="28">
        <f t="shared" si="22"/>
        <v>0</v>
      </c>
      <c r="J135" s="28">
        <f t="shared" si="23"/>
        <v>0</v>
      </c>
      <c r="K135" s="28">
        <f t="shared" si="24"/>
        <v>0</v>
      </c>
      <c r="L135" s="29">
        <f t="shared" si="25"/>
        <v>0</v>
      </c>
      <c r="M135" s="29">
        <f t="shared" si="26"/>
        <v>0</v>
      </c>
      <c r="N135" s="36"/>
      <c r="O135" s="37"/>
      <c r="P135" s="3"/>
      <c r="Q135" s="3"/>
    </row>
    <row r="136" spans="1:17">
      <c r="A136" s="31"/>
      <c r="B136" s="31"/>
      <c r="C136" s="38"/>
      <c r="D136" s="33"/>
      <c r="E136" s="34"/>
      <c r="F136" s="35"/>
      <c r="G136" s="35"/>
      <c r="H136" s="27">
        <f t="shared" si="21"/>
        <v>0</v>
      </c>
      <c r="I136" s="28">
        <f t="shared" si="22"/>
        <v>0</v>
      </c>
      <c r="J136" s="28">
        <f t="shared" si="23"/>
        <v>0</v>
      </c>
      <c r="K136" s="28">
        <f t="shared" si="24"/>
        <v>0</v>
      </c>
      <c r="L136" s="29">
        <f t="shared" si="25"/>
        <v>0</v>
      </c>
      <c r="M136" s="29">
        <f t="shared" si="26"/>
        <v>0</v>
      </c>
      <c r="N136" s="36"/>
      <c r="O136" s="37"/>
      <c r="P136" s="3"/>
      <c r="Q136" s="3"/>
    </row>
    <row r="137" spans="1:17">
      <c r="A137" s="31"/>
      <c r="B137" s="31"/>
      <c r="C137" s="38"/>
      <c r="D137" s="33"/>
      <c r="E137" s="34"/>
      <c r="F137" s="35"/>
      <c r="G137" s="35"/>
      <c r="H137" s="27">
        <f t="shared" si="21"/>
        <v>0</v>
      </c>
      <c r="I137" s="28">
        <f t="shared" si="22"/>
        <v>0</v>
      </c>
      <c r="J137" s="28">
        <f t="shared" si="23"/>
        <v>0</v>
      </c>
      <c r="K137" s="28">
        <f t="shared" si="24"/>
        <v>0</v>
      </c>
      <c r="L137" s="29">
        <f t="shared" si="25"/>
        <v>0</v>
      </c>
      <c r="M137" s="29">
        <f t="shared" si="26"/>
        <v>0</v>
      </c>
      <c r="N137" s="36"/>
      <c r="O137" s="37"/>
      <c r="P137" s="3"/>
      <c r="Q137" s="3"/>
    </row>
    <row r="138" spans="1:17">
      <c r="A138" s="31"/>
      <c r="B138" s="31"/>
      <c r="C138" s="38"/>
      <c r="D138" s="33"/>
      <c r="E138" s="34"/>
      <c r="F138" s="35"/>
      <c r="G138" s="35"/>
      <c r="H138" s="27">
        <f t="shared" si="21"/>
        <v>0</v>
      </c>
      <c r="I138" s="28">
        <f t="shared" si="22"/>
        <v>0</v>
      </c>
      <c r="J138" s="28">
        <f t="shared" si="23"/>
        <v>0</v>
      </c>
      <c r="K138" s="28">
        <f t="shared" si="24"/>
        <v>0</v>
      </c>
      <c r="L138" s="29">
        <f t="shared" si="25"/>
        <v>0</v>
      </c>
      <c r="M138" s="29">
        <f t="shared" si="26"/>
        <v>0</v>
      </c>
      <c r="N138" s="36"/>
      <c r="O138" s="37"/>
      <c r="P138" s="3"/>
      <c r="Q138" s="3"/>
    </row>
    <row r="139" spans="1:17">
      <c r="A139" s="31"/>
      <c r="B139" s="31"/>
      <c r="C139" s="38"/>
      <c r="D139" s="33"/>
      <c r="E139" s="34"/>
      <c r="F139" s="35"/>
      <c r="G139" s="35"/>
      <c r="H139" s="27">
        <f t="shared" si="21"/>
        <v>0</v>
      </c>
      <c r="I139" s="28">
        <f t="shared" si="22"/>
        <v>0</v>
      </c>
      <c r="J139" s="28">
        <f t="shared" si="23"/>
        <v>0</v>
      </c>
      <c r="K139" s="28">
        <f t="shared" si="24"/>
        <v>0</v>
      </c>
      <c r="L139" s="29">
        <f t="shared" si="25"/>
        <v>0</v>
      </c>
      <c r="M139" s="29">
        <f t="shared" si="26"/>
        <v>0</v>
      </c>
      <c r="N139" s="36"/>
      <c r="O139" s="37"/>
      <c r="P139" s="3"/>
      <c r="Q139" s="3"/>
    </row>
    <row r="140" spans="1:17">
      <c r="A140" s="31"/>
      <c r="B140" s="31"/>
      <c r="C140" s="38"/>
      <c r="D140" s="33"/>
      <c r="E140" s="34"/>
      <c r="F140" s="35"/>
      <c r="G140" s="35"/>
      <c r="H140" s="27">
        <f t="shared" si="21"/>
        <v>0</v>
      </c>
      <c r="I140" s="28">
        <f t="shared" si="22"/>
        <v>0</v>
      </c>
      <c r="J140" s="28">
        <f t="shared" si="23"/>
        <v>0</v>
      </c>
      <c r="K140" s="28">
        <f t="shared" si="24"/>
        <v>0</v>
      </c>
      <c r="L140" s="29">
        <f t="shared" si="25"/>
        <v>0</v>
      </c>
      <c r="M140" s="29">
        <f t="shared" si="26"/>
        <v>0</v>
      </c>
      <c r="N140" s="36"/>
      <c r="O140" s="37"/>
      <c r="P140" s="3"/>
      <c r="Q140" s="3"/>
    </row>
    <row r="141" spans="1:17">
      <c r="A141" s="31"/>
      <c r="B141" s="31"/>
      <c r="C141" s="38"/>
      <c r="D141" s="33"/>
      <c r="E141" s="34"/>
      <c r="F141" s="35"/>
      <c r="G141" s="35"/>
      <c r="H141" s="27">
        <f t="shared" si="21"/>
        <v>0</v>
      </c>
      <c r="I141" s="28">
        <f t="shared" si="22"/>
        <v>0</v>
      </c>
      <c r="J141" s="28">
        <f t="shared" si="23"/>
        <v>0</v>
      </c>
      <c r="K141" s="28">
        <f t="shared" si="24"/>
        <v>0</v>
      </c>
      <c r="L141" s="29">
        <f t="shared" si="25"/>
        <v>0</v>
      </c>
      <c r="M141" s="29">
        <f t="shared" si="26"/>
        <v>0</v>
      </c>
      <c r="N141" s="36"/>
      <c r="O141" s="37"/>
      <c r="P141" s="3"/>
      <c r="Q141" s="3"/>
    </row>
    <row r="142" spans="1:17">
      <c r="A142" s="31"/>
      <c r="B142" s="31"/>
      <c r="C142" s="38"/>
      <c r="D142" s="33"/>
      <c r="E142" s="34"/>
      <c r="F142" s="35"/>
      <c r="G142" s="35"/>
      <c r="H142" s="27">
        <f t="shared" si="21"/>
        <v>0</v>
      </c>
      <c r="I142" s="28">
        <f t="shared" si="22"/>
        <v>0</v>
      </c>
      <c r="J142" s="28">
        <f t="shared" si="23"/>
        <v>0</v>
      </c>
      <c r="K142" s="28">
        <f t="shared" si="24"/>
        <v>0</v>
      </c>
      <c r="L142" s="29">
        <f t="shared" si="25"/>
        <v>0</v>
      </c>
      <c r="M142" s="29">
        <f t="shared" si="26"/>
        <v>0</v>
      </c>
      <c r="N142" s="36"/>
      <c r="O142" s="37"/>
      <c r="P142" s="3"/>
      <c r="Q142" s="3"/>
    </row>
    <row r="143" spans="1:17">
      <c r="A143" s="31"/>
      <c r="B143" s="31"/>
      <c r="C143" s="38"/>
      <c r="D143" s="33"/>
      <c r="E143" s="34"/>
      <c r="F143" s="35"/>
      <c r="G143" s="35"/>
      <c r="H143" s="27">
        <f t="shared" ref="H143:H155" si="27">IF(AND(F143*15/1000&lt;30,F143&lt;&gt;""),30,F143*15/1000)</f>
        <v>0</v>
      </c>
      <c r="I143" s="28">
        <f t="shared" ref="I143:I155" si="28">(H143*9/100)+H143</f>
        <v>0</v>
      </c>
      <c r="J143" s="28">
        <f t="shared" ref="J143:J155" si="29">E143*3.23/1000</f>
        <v>0</v>
      </c>
      <c r="K143" s="28">
        <f t="shared" ref="K143:K155" si="30">E143*3.63/1000</f>
        <v>0</v>
      </c>
      <c r="L143" s="29">
        <f t="shared" ref="L143:L155" si="31">F143*4.14/1000</f>
        <v>0</v>
      </c>
      <c r="M143" s="29">
        <f t="shared" ref="M143:M155" si="32">F143*4.65/1000</f>
        <v>0</v>
      </c>
      <c r="N143" s="36"/>
      <c r="O143" s="37"/>
      <c r="P143" s="3"/>
      <c r="Q143" s="3"/>
    </row>
    <row r="144" spans="1:17">
      <c r="A144" s="31"/>
      <c r="B144" s="31"/>
      <c r="C144" s="38"/>
      <c r="D144" s="33"/>
      <c r="E144" s="34"/>
      <c r="F144" s="35"/>
      <c r="G144" s="35"/>
      <c r="H144" s="27">
        <f t="shared" si="27"/>
        <v>0</v>
      </c>
      <c r="I144" s="28">
        <f t="shared" si="28"/>
        <v>0</v>
      </c>
      <c r="J144" s="28">
        <f t="shared" si="29"/>
        <v>0</v>
      </c>
      <c r="K144" s="28">
        <f t="shared" si="30"/>
        <v>0</v>
      </c>
      <c r="L144" s="29">
        <f t="shared" si="31"/>
        <v>0</v>
      </c>
      <c r="M144" s="29">
        <f t="shared" si="32"/>
        <v>0</v>
      </c>
      <c r="N144" s="36"/>
      <c r="O144" s="37"/>
      <c r="P144" s="3"/>
      <c r="Q144" s="3"/>
    </row>
    <row r="145" spans="1:17">
      <c r="A145" s="31"/>
      <c r="B145" s="31"/>
      <c r="C145" s="38"/>
      <c r="D145" s="33"/>
      <c r="E145" s="34"/>
      <c r="F145" s="35"/>
      <c r="G145" s="35"/>
      <c r="H145" s="27">
        <f t="shared" si="27"/>
        <v>0</v>
      </c>
      <c r="I145" s="28">
        <f t="shared" si="28"/>
        <v>0</v>
      </c>
      <c r="J145" s="28">
        <f t="shared" si="29"/>
        <v>0</v>
      </c>
      <c r="K145" s="28">
        <f t="shared" si="30"/>
        <v>0</v>
      </c>
      <c r="L145" s="29">
        <f t="shared" si="31"/>
        <v>0</v>
      </c>
      <c r="M145" s="29">
        <f t="shared" si="32"/>
        <v>0</v>
      </c>
      <c r="N145" s="36"/>
      <c r="O145" s="37"/>
      <c r="P145" s="3"/>
      <c r="Q145" s="3"/>
    </row>
    <row r="146" spans="1:17">
      <c r="A146" s="31"/>
      <c r="B146" s="31"/>
      <c r="C146" s="38"/>
      <c r="D146" s="33"/>
      <c r="E146" s="34"/>
      <c r="F146" s="35"/>
      <c r="G146" s="35"/>
      <c r="H146" s="27">
        <f t="shared" si="27"/>
        <v>0</v>
      </c>
      <c r="I146" s="28">
        <f t="shared" si="28"/>
        <v>0</v>
      </c>
      <c r="J146" s="28">
        <f t="shared" si="29"/>
        <v>0</v>
      </c>
      <c r="K146" s="28">
        <f t="shared" si="30"/>
        <v>0</v>
      </c>
      <c r="L146" s="29">
        <f t="shared" si="31"/>
        <v>0</v>
      </c>
      <c r="M146" s="29">
        <f t="shared" si="32"/>
        <v>0</v>
      </c>
      <c r="N146" s="36"/>
      <c r="O146" s="37"/>
      <c r="P146" s="3"/>
      <c r="Q146" s="3"/>
    </row>
    <row r="147" spans="1:17">
      <c r="A147" s="31"/>
      <c r="B147" s="31"/>
      <c r="C147" s="38"/>
      <c r="D147" s="33"/>
      <c r="E147" s="34"/>
      <c r="F147" s="35"/>
      <c r="G147" s="35"/>
      <c r="H147" s="27">
        <f t="shared" si="27"/>
        <v>0</v>
      </c>
      <c r="I147" s="28">
        <f t="shared" si="28"/>
        <v>0</v>
      </c>
      <c r="J147" s="28">
        <f t="shared" si="29"/>
        <v>0</v>
      </c>
      <c r="K147" s="28">
        <f t="shared" si="30"/>
        <v>0</v>
      </c>
      <c r="L147" s="29">
        <f t="shared" si="31"/>
        <v>0</v>
      </c>
      <c r="M147" s="29">
        <f t="shared" si="32"/>
        <v>0</v>
      </c>
      <c r="N147" s="36"/>
      <c r="O147" s="37"/>
      <c r="P147" s="3"/>
      <c r="Q147" s="3"/>
    </row>
    <row r="148" spans="1:17">
      <c r="A148" s="31"/>
      <c r="B148" s="31"/>
      <c r="C148" s="38"/>
      <c r="D148" s="33"/>
      <c r="E148" s="34"/>
      <c r="F148" s="35"/>
      <c r="G148" s="35"/>
      <c r="H148" s="27">
        <f t="shared" si="27"/>
        <v>0</v>
      </c>
      <c r="I148" s="28">
        <f t="shared" si="28"/>
        <v>0</v>
      </c>
      <c r="J148" s="28">
        <f t="shared" si="29"/>
        <v>0</v>
      </c>
      <c r="K148" s="28">
        <f t="shared" si="30"/>
        <v>0</v>
      </c>
      <c r="L148" s="29">
        <f t="shared" si="31"/>
        <v>0</v>
      </c>
      <c r="M148" s="29">
        <f t="shared" si="32"/>
        <v>0</v>
      </c>
      <c r="N148" s="36"/>
      <c r="O148" s="37"/>
      <c r="P148" s="3"/>
      <c r="Q148" s="3"/>
    </row>
    <row r="149" spans="1:17">
      <c r="A149" s="31"/>
      <c r="B149" s="31"/>
      <c r="C149" s="38"/>
      <c r="D149" s="33"/>
      <c r="E149" s="34"/>
      <c r="F149" s="35"/>
      <c r="G149" s="35"/>
      <c r="H149" s="27">
        <f t="shared" si="27"/>
        <v>0</v>
      </c>
      <c r="I149" s="28">
        <f t="shared" si="28"/>
        <v>0</v>
      </c>
      <c r="J149" s="28">
        <f t="shared" si="29"/>
        <v>0</v>
      </c>
      <c r="K149" s="28">
        <f t="shared" si="30"/>
        <v>0</v>
      </c>
      <c r="L149" s="29">
        <f t="shared" si="31"/>
        <v>0</v>
      </c>
      <c r="M149" s="29">
        <f t="shared" si="32"/>
        <v>0</v>
      </c>
      <c r="N149" s="36"/>
      <c r="O149" s="37"/>
      <c r="P149" s="3"/>
      <c r="Q149" s="3"/>
    </row>
    <row r="150" spans="1:17">
      <c r="A150" s="31"/>
      <c r="B150" s="31"/>
      <c r="C150" s="38"/>
      <c r="D150" s="33"/>
      <c r="E150" s="34"/>
      <c r="F150" s="35"/>
      <c r="G150" s="35"/>
      <c r="H150" s="27">
        <f t="shared" si="27"/>
        <v>0</v>
      </c>
      <c r="I150" s="28">
        <f t="shared" si="28"/>
        <v>0</v>
      </c>
      <c r="J150" s="28">
        <f t="shared" si="29"/>
        <v>0</v>
      </c>
      <c r="K150" s="28">
        <f t="shared" si="30"/>
        <v>0</v>
      </c>
      <c r="L150" s="29">
        <f t="shared" si="31"/>
        <v>0</v>
      </c>
      <c r="M150" s="29">
        <f t="shared" si="32"/>
        <v>0</v>
      </c>
      <c r="N150" s="36"/>
      <c r="O150" s="37"/>
      <c r="P150" s="3"/>
      <c r="Q150" s="3"/>
    </row>
    <row r="151" spans="1:17">
      <c r="A151" s="31"/>
      <c r="B151" s="31"/>
      <c r="C151" s="38"/>
      <c r="D151" s="33"/>
      <c r="E151" s="34"/>
      <c r="F151" s="35"/>
      <c r="G151" s="35"/>
      <c r="H151" s="27">
        <f t="shared" si="27"/>
        <v>0</v>
      </c>
      <c r="I151" s="28">
        <f t="shared" si="28"/>
        <v>0</v>
      </c>
      <c r="J151" s="28">
        <f t="shared" si="29"/>
        <v>0</v>
      </c>
      <c r="K151" s="28">
        <f t="shared" si="30"/>
        <v>0</v>
      </c>
      <c r="L151" s="29">
        <f t="shared" si="31"/>
        <v>0</v>
      </c>
      <c r="M151" s="29">
        <f t="shared" si="32"/>
        <v>0</v>
      </c>
      <c r="N151" s="36"/>
      <c r="O151" s="37"/>
      <c r="P151" s="3"/>
      <c r="Q151" s="3"/>
    </row>
    <row r="152" spans="1:17">
      <c r="A152" s="31"/>
      <c r="B152" s="31"/>
      <c r="C152" s="38"/>
      <c r="D152" s="33"/>
      <c r="E152" s="34"/>
      <c r="F152" s="35"/>
      <c r="G152" s="35"/>
      <c r="H152" s="27">
        <f t="shared" si="27"/>
        <v>0</v>
      </c>
      <c r="I152" s="28">
        <f t="shared" si="28"/>
        <v>0</v>
      </c>
      <c r="J152" s="28">
        <f t="shared" si="29"/>
        <v>0</v>
      </c>
      <c r="K152" s="28">
        <f t="shared" si="30"/>
        <v>0</v>
      </c>
      <c r="L152" s="29">
        <f t="shared" si="31"/>
        <v>0</v>
      </c>
      <c r="M152" s="29">
        <f t="shared" si="32"/>
        <v>0</v>
      </c>
      <c r="N152" s="36"/>
      <c r="O152" s="37"/>
      <c r="P152" s="3"/>
      <c r="Q152" s="3"/>
    </row>
    <row r="153" spans="1:17">
      <c r="A153" s="31"/>
      <c r="B153" s="31"/>
      <c r="C153" s="38"/>
      <c r="D153" s="33"/>
      <c r="E153" s="34"/>
      <c r="F153" s="35"/>
      <c r="G153" s="35"/>
      <c r="H153" s="27">
        <f t="shared" si="27"/>
        <v>0</v>
      </c>
      <c r="I153" s="28">
        <f t="shared" si="28"/>
        <v>0</v>
      </c>
      <c r="J153" s="28">
        <f t="shared" si="29"/>
        <v>0</v>
      </c>
      <c r="K153" s="28">
        <f t="shared" si="30"/>
        <v>0</v>
      </c>
      <c r="L153" s="29">
        <f t="shared" si="31"/>
        <v>0</v>
      </c>
      <c r="M153" s="29">
        <f t="shared" si="32"/>
        <v>0</v>
      </c>
      <c r="N153" s="36"/>
      <c r="O153" s="37"/>
      <c r="P153" s="3"/>
      <c r="Q153" s="3"/>
    </row>
    <row r="154" spans="1:17">
      <c r="A154" s="31"/>
      <c r="B154" s="31"/>
      <c r="C154" s="38"/>
      <c r="D154" s="33"/>
      <c r="E154" s="34"/>
      <c r="F154" s="35"/>
      <c r="G154" s="35"/>
      <c r="H154" s="27">
        <f t="shared" si="27"/>
        <v>0</v>
      </c>
      <c r="I154" s="28">
        <f t="shared" si="28"/>
        <v>0</v>
      </c>
      <c r="J154" s="28">
        <f t="shared" si="29"/>
        <v>0</v>
      </c>
      <c r="K154" s="28">
        <f t="shared" si="30"/>
        <v>0</v>
      </c>
      <c r="L154" s="29">
        <f t="shared" si="31"/>
        <v>0</v>
      </c>
      <c r="M154" s="29">
        <f t="shared" si="32"/>
        <v>0</v>
      </c>
      <c r="N154" s="36"/>
      <c r="O154" s="37"/>
      <c r="P154" s="3"/>
      <c r="Q154" s="3"/>
    </row>
    <row r="155" spans="1:17">
      <c r="A155" s="39"/>
      <c r="B155" s="39"/>
      <c r="C155" s="40"/>
      <c r="D155" s="41"/>
      <c r="E155" s="42"/>
      <c r="F155" s="43"/>
      <c r="G155" s="43"/>
      <c r="H155" s="27">
        <f t="shared" si="27"/>
        <v>0</v>
      </c>
      <c r="I155" s="28">
        <f t="shared" si="28"/>
        <v>0</v>
      </c>
      <c r="J155" s="28">
        <f t="shared" si="29"/>
        <v>0</v>
      </c>
      <c r="K155" s="28">
        <f t="shared" si="30"/>
        <v>0</v>
      </c>
      <c r="L155" s="29">
        <f t="shared" si="31"/>
        <v>0</v>
      </c>
      <c r="M155" s="29">
        <f t="shared" si="32"/>
        <v>0</v>
      </c>
      <c r="N155" s="44"/>
      <c r="O155" s="45"/>
      <c r="P155" s="3"/>
      <c r="Q155" s="3"/>
    </row>
  </sheetData>
  <mergeCells count="18">
    <mergeCell ref="A13:F13"/>
    <mergeCell ref="A10:A12"/>
    <mergeCell ref="B10:B12"/>
    <mergeCell ref="C10:C12"/>
    <mergeCell ref="D10:D12"/>
    <mergeCell ref="E10:E12"/>
    <mergeCell ref="N10:N12"/>
    <mergeCell ref="O10:O12"/>
    <mergeCell ref="C2:L3"/>
    <mergeCell ref="C5:D6"/>
    <mergeCell ref="E5:F5"/>
    <mergeCell ref="G5:H6"/>
    <mergeCell ref="E6:F6"/>
    <mergeCell ref="J10:K11"/>
    <mergeCell ref="L10:M11"/>
    <mergeCell ref="F10:F12"/>
    <mergeCell ref="G10:G12"/>
    <mergeCell ref="H10:I11"/>
  </mergeCells>
  <conditionalFormatting sqref="E6:F6 G6:G10">
    <cfRule type="expression" dxfId="1" priority="6">
      <formula>$E$14&lt;120000</formula>
    </cfRule>
    <cfRule type="expression" priority="7">
      <formula>$E$14&gt;249999</formula>
    </cfRule>
  </conditionalFormatting>
  <conditionalFormatting sqref="H13:I13">
    <cfRule type="cellIs" dxfId="0" priority="2" operator="equal">
      <formula>0</formula>
    </cfRule>
  </conditionalFormatting>
  <conditionalFormatting sqref="F28:F29">
    <cfRule type="dataBar" priority="1">
      <dataBar>
        <cfvo type="min"/>
        <cfvo type="max"/>
        <color rgb="FF008AEF"/>
      </dataBar>
    </cfRule>
  </conditionalFormatting>
  <dataValidations count="3">
    <dataValidation type="list" allowBlank="1" showInputMessage="1" showErrorMessage="1" sqref="E6:F6">
      <formula1>"Oui,Non"</formula1>
      <formula2>0</formula2>
    </dataValidation>
    <dataValidation type="list" allowBlank="1" showInputMessage="1" sqref="E16:E155">
      <formula1>"16500,50000,120000"</formula1>
      <formula2>0</formula2>
    </dataValidation>
    <dataValidation type="list" allowBlank="1" showInputMessage="1" showErrorMessage="1" sqref="G13">
      <formula1>"Oui,Non"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baseColWidth="10" defaultRowHeight="14.4"/>
  <sheetData>
    <row r="1" spans="1:6">
      <c r="A1" s="59" t="s">
        <v>28</v>
      </c>
      <c r="B1" s="55" t="s">
        <v>35</v>
      </c>
      <c r="C1" s="63">
        <v>43213</v>
      </c>
      <c r="D1" s="25"/>
      <c r="E1" s="56">
        <v>13073.8</v>
      </c>
      <c r="F1" s="26"/>
    </row>
    <row r="2" spans="1:6">
      <c r="A2" s="60"/>
      <c r="B2" s="55" t="s">
        <v>34</v>
      </c>
      <c r="C2" s="38">
        <v>43242</v>
      </c>
      <c r="D2" s="33"/>
      <c r="E2" s="56">
        <v>16973</v>
      </c>
      <c r="F2" s="35"/>
    </row>
    <row r="3" spans="1:6">
      <c r="A3" s="31"/>
      <c r="B3" s="61" t="s">
        <v>33</v>
      </c>
      <c r="C3" s="64">
        <v>43248</v>
      </c>
      <c r="D3" s="33"/>
      <c r="E3" s="66">
        <v>16999.8</v>
      </c>
      <c r="F3" s="35"/>
    </row>
    <row r="4" spans="1:6">
      <c r="A4" s="31"/>
      <c r="B4" s="55" t="s">
        <v>30</v>
      </c>
      <c r="C4" s="32">
        <v>43255</v>
      </c>
      <c r="D4" s="33"/>
      <c r="E4" s="56">
        <v>18900</v>
      </c>
      <c r="F4" s="35"/>
    </row>
    <row r="5" spans="1:6">
      <c r="A5" s="31"/>
      <c r="B5" s="55" t="s">
        <v>36</v>
      </c>
      <c r="C5" s="32">
        <v>43297</v>
      </c>
      <c r="D5" s="33">
        <v>43301</v>
      </c>
      <c r="E5" s="56">
        <v>19310</v>
      </c>
      <c r="F5" s="35"/>
    </row>
    <row r="6" spans="1:6">
      <c r="A6" s="31"/>
      <c r="B6" s="55" t="s">
        <v>31</v>
      </c>
      <c r="C6" s="32">
        <v>43311</v>
      </c>
      <c r="D6" s="33">
        <v>43315</v>
      </c>
      <c r="E6" s="56">
        <v>17900</v>
      </c>
      <c r="F6" s="35"/>
    </row>
    <row r="7" spans="1:6">
      <c r="A7" s="31"/>
      <c r="B7" s="62" t="s">
        <v>32</v>
      </c>
      <c r="C7" s="65">
        <v>43311</v>
      </c>
      <c r="D7" s="33">
        <v>43315</v>
      </c>
      <c r="E7" s="67">
        <v>17800</v>
      </c>
      <c r="F7" s="35"/>
    </row>
    <row r="8" spans="1:6">
      <c r="A8" s="31"/>
      <c r="B8" s="57" t="s">
        <v>37</v>
      </c>
      <c r="C8" s="38">
        <v>43472</v>
      </c>
      <c r="D8" s="33"/>
      <c r="E8" s="34">
        <v>18300</v>
      </c>
      <c r="F8" s="35"/>
    </row>
    <row r="9" spans="1:6">
      <c r="A9" s="31"/>
      <c r="B9" s="58" t="s">
        <v>38</v>
      </c>
      <c r="C9" s="38">
        <v>43479</v>
      </c>
      <c r="D9" s="33"/>
      <c r="E9" s="34">
        <v>21500</v>
      </c>
      <c r="F9" s="35"/>
    </row>
    <row r="10" spans="1:6">
      <c r="A10" s="31"/>
      <c r="B10" s="58" t="s">
        <v>39</v>
      </c>
      <c r="C10" s="38">
        <v>43493</v>
      </c>
      <c r="D10" s="33"/>
      <c r="E10" s="34">
        <v>17200</v>
      </c>
      <c r="F10" s="35"/>
    </row>
    <row r="11" spans="1:6">
      <c r="A11" s="31" t="s">
        <v>40</v>
      </c>
      <c r="B11" s="31" t="s">
        <v>43</v>
      </c>
      <c r="C11" s="38">
        <v>43773</v>
      </c>
      <c r="D11" s="33"/>
      <c r="E11" s="34">
        <v>36000</v>
      </c>
      <c r="F11" s="35">
        <v>5400</v>
      </c>
    </row>
    <row r="12" spans="1:6">
      <c r="A12" s="31" t="s">
        <v>42</v>
      </c>
      <c r="B12" s="31" t="s">
        <v>41</v>
      </c>
      <c r="C12" s="38">
        <v>43867</v>
      </c>
      <c r="D12" s="33"/>
      <c r="E12" s="34">
        <v>43900</v>
      </c>
      <c r="F12" s="35">
        <v>5377</v>
      </c>
    </row>
    <row r="13" spans="1:6">
      <c r="A13" s="31" t="s">
        <v>44</v>
      </c>
      <c r="B13" s="31" t="s">
        <v>43</v>
      </c>
      <c r="C13" s="38">
        <v>43873</v>
      </c>
      <c r="D13" s="33"/>
      <c r="E13" s="34">
        <v>41850</v>
      </c>
      <c r="F13" s="35">
        <v>4762</v>
      </c>
    </row>
  </sheetData>
  <sortState ref="A1:F13">
    <sortCondition ref="C1"/>
  </sortState>
  <dataValidations count="1">
    <dataValidation type="list" allowBlank="1" showInputMessage="1" sqref="E2:E13">
      <formula1>"16500,50000,120000"</formula1>
      <formula2>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F5BF259D26B4C9FDFCBE6A97E9649" ma:contentTypeVersion="8" ma:contentTypeDescription="Create a new document." ma:contentTypeScope="" ma:versionID="b0704060a1513e3647232f23d0da2a6a">
  <xsd:schema xmlns:xsd="http://www.w3.org/2001/XMLSchema" xmlns:xs="http://www.w3.org/2001/XMLSchema" xmlns:p="http://schemas.microsoft.com/office/2006/metadata/properties" xmlns:ns2="d03c63bf-13c7-4622-abcd-3fd0b895d835" xmlns:ns3="9a84e902-a0b1-42cb-a7b6-06c0861952f3" targetNamespace="http://schemas.microsoft.com/office/2006/metadata/properties" ma:root="true" ma:fieldsID="1e0d93dfea99ae1034cfe8b36474e96a" ns2:_="" ns3:_="">
    <xsd:import namespace="d03c63bf-13c7-4622-abcd-3fd0b895d835"/>
    <xsd:import namespace="9a84e902-a0b1-42cb-a7b6-06c0861952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c63bf-13c7-4622-abcd-3fd0b895d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4e902-a0b1-42cb-a7b6-06c0861952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93BF23-5F65-4755-BC26-FFFB62329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c63bf-13c7-4622-abcd-3fd0b895d835"/>
    <ds:schemaRef ds:uri="9a84e902-a0b1-42cb-a7b6-06c0861952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448F53-0E97-4715-8106-741EC0A16F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54ECED-1F81-46B3-874A-FF38EFD2E3FB}">
  <ds:schemaRefs>
    <ds:schemaRef ds:uri="http://www.w3.org/XML/1998/namespace"/>
    <ds:schemaRef ds:uri="d03c63bf-13c7-4622-abcd-3fd0b895d835"/>
    <ds:schemaRef ds:uri="http://purl.org/dc/elements/1.1/"/>
    <ds:schemaRef ds:uri="9a84e902-a0b1-42cb-a7b6-06c0861952f3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ESTIMATIF </vt:lpstr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GROLLEAU Gaylor</dc:creator>
  <cp:keywords/>
  <dc:description/>
  <cp:lastModifiedBy>Jean-Paul</cp:lastModifiedBy>
  <cp:revision>2</cp:revision>
  <dcterms:created xsi:type="dcterms:W3CDTF">2015-06-05T18:19:34Z</dcterms:created>
  <dcterms:modified xsi:type="dcterms:W3CDTF">2023-01-12T16:37:31Z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0x010100D92F5BF259D26B4C9FDFCBE6A97E9649</vt:lpwstr>
  </property>
</Properties>
</file>