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Castanet\Gymnase Jean Jaures\"/>
    </mc:Choice>
  </mc:AlternateContent>
  <bookViews>
    <workbookView xWindow="0" yWindow="0" windowWidth="19440" windowHeight="8130" tabRatio="731" activeTab="2"/>
  </bookViews>
  <sheets>
    <sheet name="SIG" sheetId="1" r:id="rId1"/>
    <sheet name="ENCAISSEMENTS" sheetId="3" r:id="rId2"/>
    <sheet name="DECAISSEMENTS" sheetId="4" r:id="rId3"/>
    <sheet name="Calculateur de prêt" sheetId="11" r:id="rId4"/>
  </sheets>
  <definedNames>
    <definedName name="Capital" localSheetId="3">-PPMT(Taux_Intérêt/12,'Calculateur de prêt'!Numéro_Paiement,Nombre_De_Paiements,Montant_Du_Prêt)</definedName>
    <definedName name="Capital">-PPMT(Taux_Intérêt/12,Numéro_Paiement,Nombre_De_Paiements,Montant_Du_Prêt)</definedName>
    <definedName name="Coût_Total" localSheetId="3">'Calculateur de prêt'!$E$11</definedName>
    <definedName name="Coût_Total">#REF!</definedName>
    <definedName name="Date_Paiement" localSheetId="3">DATE(YEAR(Début_Prêt),MONTH(Début_Prêt)+'Calculateur de prêt'!Numéro_Paiement,DAY(Début_Prêt))</definedName>
    <definedName name="Date_Paiement">DATE(YEAR(Début_Prêt),MONTH(Début_Prêt)+Numéro_Paiement,DAY(Début_Prêt))</definedName>
    <definedName name="Début_Prêt">'Calculateur de prêt'!$E$6</definedName>
    <definedName name="Dernière_Ligne" localSheetId="3">IF('Calculateur de prêt'!Valeurs_Entrées,Ligne_EnTête+Nombre_De_Paiements,Ligne_EnTête)</definedName>
    <definedName name="Dernière_Ligne">IF(Valeurs_Entrées,Ligne_EnTête+Nombre_De_Paiements,Ligne_EnTête)</definedName>
    <definedName name="Durée_Prêt">'Calculateur de prêt'!$E$5</definedName>
    <definedName name="_xlnm.Print_Titles" localSheetId="3">'Calculateur de prêt'!$12:$12</definedName>
    <definedName name="Impression_Entière" localSheetId="3">'Calculateur de prêt'!$A$1:$H$372</definedName>
    <definedName name="Impression_Entière">#REF!</definedName>
    <definedName name="index_tarif">SIG!$I$9</definedName>
    <definedName name="inflation">SIG!$I$10</definedName>
    <definedName name="Intérêts" localSheetId="3">-IPMT(Taux_Intérêt/12,'Calculateur de prêt'!Numéro_Paiement,Nombre_De_Paiements,Montant_Du_Prêt)</definedName>
    <definedName name="Intérêts">-IPMT(Taux_Intérêt/12,Numéro_Paiement,Nombre_De_Paiements,Montant_Du_Prêt)</definedName>
    <definedName name="Ligne_EnTête">ROW('Calculateur de prêt'!$12:$12)</definedName>
    <definedName name="Ligne_EnTête_Arrière" localSheetId="3">ROW('Calculateur de prêt'!$12:$12)</definedName>
    <definedName name="Ligne_EnTête_Arrière">ROW(#REF!)</definedName>
    <definedName name="Montant_Du_Prêt">'Calculateur de prêt'!$E$3</definedName>
    <definedName name="Nombre_De_Paiements">'Calculateur de prêt'!$E$9</definedName>
    <definedName name="Numéro_Paiement" localSheetId="3">ROW()-Ligne_EnTête</definedName>
    <definedName name="Numéro_Paiement">ROW()-Ligne_EnTête</definedName>
    <definedName name="Paiement_Mensuel" localSheetId="3">-PMT(Taux_Intérêt/12,Nombre_De_Paiements,Montant_Du_Prêt)</definedName>
    <definedName name="Paiement_Mensuel">-PMT(Taux_Intérêt/12,Nombre_De_Paiements,Montant_Du_Prêt)</definedName>
    <definedName name="perte_prod">SIG!$I$8</definedName>
    <definedName name="Prêt_Non_Payé" localSheetId="3">IF('Calculateur de prêt'!Numéro_Paiement&lt;=Nombre_De_Paiements,1,0)</definedName>
    <definedName name="Prêt_Non_Payé">IF(Numéro_Paiement&lt;=Nombre_De_Paiements,1,0)</definedName>
    <definedName name="Solde_Départ" localSheetId="3">-FV(Taux_Intérêt/12,'Calculateur de prêt'!Numéro_Paiement-1,-'Calculateur de prêt'!Paiement_Mensuel,Montant_Du_Prêt)</definedName>
    <definedName name="Solde_Départ">-FV(Taux_Intérêt/12,Numéro_Paiement-1,-Paiement_Mensuel,Montant_Du_Prêt)</definedName>
    <definedName name="Solde_Final" localSheetId="3">-FV(Taux_Intérêt/12,'Calculateur de prêt'!Numéro_Paiement,-'Calculateur de prêt'!Paiement_Mensuel,Montant_Du_Prêt)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'Calculateur de prêt'!$E$4</definedName>
    <definedName name="TitreColonne1" localSheetId="3">Prêt[[#Headers],[N°]]</definedName>
    <definedName name="TitreColonne1">#REF!</definedName>
    <definedName name="Total_Des_Intérêts" localSheetId="3">'Calculateur de prêt'!$E$10</definedName>
    <definedName name="Total_Des_Intérêts">#REF!</definedName>
    <definedName name="Valeurs_Entrées" localSheetId="3">IF(Montant_Du_Prêt*Taux_Intérêt*Durée_Prêt*Début_Prêt&gt;0,1,0)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SIG!$A$1:$W$63</definedName>
    <definedName name="ZoneTitreLigne1..E6" localSheetId="3">'Calculateur de prêt'!$B$3</definedName>
    <definedName name="ZoneTitreLigne1..E6">#REF!</definedName>
    <definedName name="ZoneTitreLigne2..E11" localSheetId="3">'Calculateur de prêt'!$B$8</definedName>
    <definedName name="ZoneTitreLigne2..E1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E5" i="11" l="1"/>
  <c r="E9" i="11" s="1"/>
  <c r="E4" i="11"/>
  <c r="E6" i="11"/>
  <c r="N62" i="1" l="1"/>
  <c r="O62" i="1"/>
  <c r="P62" i="1"/>
  <c r="Q62" i="1"/>
  <c r="R62" i="1"/>
  <c r="S62" i="1"/>
  <c r="T62" i="1"/>
  <c r="U62" i="1"/>
  <c r="V62" i="1"/>
  <c r="W62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C11" i="1" s="1"/>
  <c r="D24" i="1"/>
  <c r="H19" i="3"/>
  <c r="H18" i="3"/>
  <c r="H17" i="3"/>
  <c r="H16" i="3"/>
  <c r="H15" i="3"/>
  <c r="H14" i="3"/>
  <c r="H13" i="3"/>
  <c r="C80" i="4"/>
  <c r="C52" i="1" l="1"/>
  <c r="E38" i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V10" i="1"/>
  <c r="M39" i="4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55" i="1" l="1"/>
  <c r="E26" i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D39" i="1" s="1"/>
  <c r="U26" i="1"/>
  <c r="F26" i="1"/>
  <c r="N26" i="1"/>
  <c r="V26" i="1"/>
  <c r="C14" i="1"/>
  <c r="H5" i="3"/>
  <c r="H6" i="3"/>
  <c r="H7" i="3"/>
  <c r="H8" i="3"/>
  <c r="H9" i="3"/>
  <c r="H10" i="3"/>
  <c r="H11" i="3"/>
  <c r="H12" i="3"/>
  <c r="H4" i="3"/>
  <c r="E39" i="1" l="1"/>
  <c r="E40" i="1" s="1"/>
  <c r="D40" i="1"/>
  <c r="K45" i="4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F39" i="1" l="1"/>
  <c r="G39" i="1" s="1"/>
  <c r="D41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F40" i="1" l="1"/>
  <c r="H39" i="1"/>
  <c r="G40" i="1"/>
  <c r="E41" i="1"/>
  <c r="K80" i="4"/>
  <c r="I39" i="1" l="1"/>
  <c r="H40" i="1"/>
  <c r="F41" i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51" i="1" s="1"/>
  <c r="AB52" i="1" s="1"/>
  <c r="AB53" i="1" s="1"/>
  <c r="AB54" i="1" s="1"/>
  <c r="AB55" i="1" s="1"/>
  <c r="J39" i="1" l="1"/>
  <c r="I40" i="1"/>
  <c r="G41" i="1"/>
  <c r="AB56" i="1"/>
  <c r="AB57" i="1" s="1"/>
  <c r="AB58" i="1" s="1"/>
  <c r="AB59" i="1" s="1"/>
  <c r="AB60" i="1" s="1"/>
  <c r="AB62" i="1" s="1"/>
  <c r="AB63" i="1" s="1"/>
  <c r="AB64" i="1" s="1"/>
  <c r="AB65" i="1" s="1"/>
  <c r="AB66" i="1" s="1"/>
  <c r="AB67" i="1" s="1"/>
  <c r="AB69" i="1" s="1"/>
  <c r="AB70" i="1" s="1"/>
  <c r="AB71" i="1" s="1"/>
  <c r="AB72" i="1" s="1"/>
  <c r="AB73" i="1" s="1"/>
  <c r="AB74" i="1" s="1"/>
  <c r="C13" i="1"/>
  <c r="K39" i="1" l="1"/>
  <c r="J40" i="1"/>
  <c r="H41" i="1"/>
  <c r="R22" i="1"/>
  <c r="P22" i="1"/>
  <c r="O22" i="1"/>
  <c r="Q22" i="1"/>
  <c r="N22" i="1"/>
  <c r="D22" i="1"/>
  <c r="M8" i="1"/>
  <c r="M11" i="1" s="1"/>
  <c r="C8" i="1"/>
  <c r="L39" i="1" l="1"/>
  <c r="K40" i="1"/>
  <c r="I41" i="1"/>
  <c r="C53" i="1"/>
  <c r="N8" i="1"/>
  <c r="E3" i="11"/>
  <c r="V8" i="1"/>
  <c r="C12" i="1"/>
  <c r="C9" i="1"/>
  <c r="M39" i="1" l="1"/>
  <c r="L40" i="1"/>
  <c r="J41" i="1"/>
  <c r="AB37" i="1"/>
  <c r="Y37" i="1"/>
  <c r="AA37" i="1"/>
  <c r="Z37" i="1"/>
  <c r="X37" i="1"/>
  <c r="E11" i="11"/>
  <c r="E10" i="11" s="1"/>
  <c r="C15" i="11"/>
  <c r="E17" i="11"/>
  <c r="G19" i="11"/>
  <c r="B22" i="11"/>
  <c r="D24" i="11"/>
  <c r="F26" i="11"/>
  <c r="H28" i="11"/>
  <c r="C31" i="11"/>
  <c r="E33" i="11"/>
  <c r="G35" i="11"/>
  <c r="B38" i="11"/>
  <c r="D40" i="11"/>
  <c r="F42" i="11"/>
  <c r="H44" i="11"/>
  <c r="C47" i="11"/>
  <c r="E49" i="11"/>
  <c r="G51" i="11"/>
  <c r="B54" i="11"/>
  <c r="D56" i="11"/>
  <c r="F58" i="11"/>
  <c r="F13" i="11"/>
  <c r="H15" i="11"/>
  <c r="F37" i="1" s="1"/>
  <c r="C18" i="11"/>
  <c r="E20" i="11"/>
  <c r="G22" i="11"/>
  <c r="B25" i="11"/>
  <c r="D27" i="11"/>
  <c r="F29" i="11"/>
  <c r="H31" i="11"/>
  <c r="C34" i="11"/>
  <c r="E36" i="11"/>
  <c r="G38" i="11"/>
  <c r="B41" i="11"/>
  <c r="D43" i="11"/>
  <c r="F45" i="11"/>
  <c r="H47" i="11"/>
  <c r="C50" i="11"/>
  <c r="E52" i="11"/>
  <c r="G54" i="11"/>
  <c r="B57" i="11"/>
  <c r="D59" i="11"/>
  <c r="H14" i="11"/>
  <c r="C17" i="11"/>
  <c r="E19" i="11"/>
  <c r="G21" i="11"/>
  <c r="B24" i="11"/>
  <c r="D26" i="11"/>
  <c r="F28" i="11"/>
  <c r="H30" i="11"/>
  <c r="C33" i="11"/>
  <c r="E35" i="11"/>
  <c r="G37" i="11"/>
  <c r="B40" i="11"/>
  <c r="D42" i="11"/>
  <c r="F44" i="11"/>
  <c r="H46" i="11"/>
  <c r="C49" i="11"/>
  <c r="E51" i="11"/>
  <c r="G53" i="11"/>
  <c r="B56" i="11"/>
  <c r="D58" i="11"/>
  <c r="F60" i="11"/>
  <c r="D21" i="11"/>
  <c r="E30" i="11"/>
  <c r="F39" i="11"/>
  <c r="G48" i="11"/>
  <c r="H57" i="11"/>
  <c r="H61" i="11"/>
  <c r="C64" i="11"/>
  <c r="E66" i="11"/>
  <c r="G68" i="11"/>
  <c r="B71" i="11"/>
  <c r="D73" i="11"/>
  <c r="F75" i="11"/>
  <c r="H77" i="11"/>
  <c r="C80" i="11"/>
  <c r="E82" i="11"/>
  <c r="G84" i="11"/>
  <c r="B87" i="11"/>
  <c r="D89" i="11"/>
  <c r="F91" i="11"/>
  <c r="H93" i="11"/>
  <c r="C96" i="11"/>
  <c r="H21" i="11"/>
  <c r="L37" i="1" s="1"/>
  <c r="E13" i="11"/>
  <c r="G15" i="11"/>
  <c r="B18" i="11"/>
  <c r="D20" i="11"/>
  <c r="F22" i="11"/>
  <c r="H24" i="11"/>
  <c r="O37" i="1" s="1"/>
  <c r="C27" i="11"/>
  <c r="E29" i="11"/>
  <c r="G31" i="11"/>
  <c r="B34" i="11"/>
  <c r="D36" i="11"/>
  <c r="F38" i="11"/>
  <c r="H40" i="11"/>
  <c r="C43" i="11"/>
  <c r="E45" i="11"/>
  <c r="G47" i="11"/>
  <c r="B50" i="11"/>
  <c r="D52" i="11"/>
  <c r="F54" i="11"/>
  <c r="H56" i="11"/>
  <c r="C59" i="11"/>
  <c r="C14" i="11"/>
  <c r="E16" i="11"/>
  <c r="G18" i="11"/>
  <c r="B21" i="11"/>
  <c r="D23" i="11"/>
  <c r="F25" i="11"/>
  <c r="H27" i="11"/>
  <c r="C30" i="11"/>
  <c r="E32" i="11"/>
  <c r="G34" i="11"/>
  <c r="B37" i="11"/>
  <c r="D39" i="11"/>
  <c r="F41" i="11"/>
  <c r="H43" i="11"/>
  <c r="C46" i="11"/>
  <c r="E48" i="11"/>
  <c r="G50" i="11"/>
  <c r="B53" i="11"/>
  <c r="D55" i="11"/>
  <c r="F57" i="11"/>
  <c r="C13" i="11"/>
  <c r="E15" i="11"/>
  <c r="G17" i="11"/>
  <c r="B20" i="11"/>
  <c r="D22" i="11"/>
  <c r="F24" i="11"/>
  <c r="H26" i="11"/>
  <c r="C29" i="11"/>
  <c r="E31" i="11"/>
  <c r="G33" i="11"/>
  <c r="B36" i="11"/>
  <c r="D38" i="11"/>
  <c r="F40" i="11"/>
  <c r="H42" i="11"/>
  <c r="C45" i="11"/>
  <c r="E47" i="11"/>
  <c r="G49" i="11"/>
  <c r="B52" i="11"/>
  <c r="D54" i="11"/>
  <c r="F56" i="11"/>
  <c r="H58" i="11"/>
  <c r="E14" i="11"/>
  <c r="F23" i="11"/>
  <c r="G32" i="11"/>
  <c r="H41" i="11"/>
  <c r="B14" i="11"/>
  <c r="D16" i="11"/>
  <c r="F18" i="11"/>
  <c r="H20" i="11"/>
  <c r="K37" i="1" s="1"/>
  <c r="C23" i="11"/>
  <c r="E25" i="11"/>
  <c r="G27" i="11"/>
  <c r="B30" i="11"/>
  <c r="D32" i="11"/>
  <c r="F34" i="11"/>
  <c r="H36" i="11"/>
  <c r="C39" i="11"/>
  <c r="E41" i="11"/>
  <c r="G43" i="11"/>
  <c r="B46" i="11"/>
  <c r="D48" i="11"/>
  <c r="F50" i="11"/>
  <c r="H52" i="11"/>
  <c r="C55" i="11"/>
  <c r="E57" i="11"/>
  <c r="G59" i="11"/>
  <c r="G14" i="11"/>
  <c r="B17" i="11"/>
  <c r="D19" i="11"/>
  <c r="F21" i="11"/>
  <c r="H23" i="11"/>
  <c r="N37" i="1" s="1"/>
  <c r="C26" i="11"/>
  <c r="E28" i="11"/>
  <c r="G30" i="11"/>
  <c r="B33" i="11"/>
  <c r="D35" i="11"/>
  <c r="F37" i="11"/>
  <c r="H39" i="11"/>
  <c r="C42" i="11"/>
  <c r="E44" i="11"/>
  <c r="G46" i="11"/>
  <c r="B49" i="11"/>
  <c r="D51" i="11"/>
  <c r="F53" i="11"/>
  <c r="H55" i="11"/>
  <c r="C58" i="11"/>
  <c r="G13" i="11"/>
  <c r="B16" i="11"/>
  <c r="D18" i="11"/>
  <c r="F20" i="11"/>
  <c r="H22" i="11"/>
  <c r="M37" i="1" s="1"/>
  <c r="C25" i="11"/>
  <c r="E27" i="11"/>
  <c r="G29" i="11"/>
  <c r="B32" i="11"/>
  <c r="D34" i="11"/>
  <c r="F36" i="11"/>
  <c r="H38" i="11"/>
  <c r="C41" i="11"/>
  <c r="E43" i="11"/>
  <c r="G45" i="11"/>
  <c r="B48" i="11"/>
  <c r="D50" i="11"/>
  <c r="F52" i="11"/>
  <c r="H54" i="11"/>
  <c r="C57" i="11"/>
  <c r="E59" i="11"/>
  <c r="G16" i="11"/>
  <c r="F14" i="11"/>
  <c r="G23" i="11"/>
  <c r="H32" i="11"/>
  <c r="B42" i="11"/>
  <c r="C51" i="11"/>
  <c r="B13" i="11"/>
  <c r="C22" i="11"/>
  <c r="D31" i="11"/>
  <c r="E40" i="11"/>
  <c r="F49" i="11"/>
  <c r="G58" i="11"/>
  <c r="C21" i="11"/>
  <c r="D30" i="11"/>
  <c r="E39" i="11"/>
  <c r="F48" i="11"/>
  <c r="G57" i="11"/>
  <c r="C28" i="11"/>
  <c r="E46" i="11"/>
  <c r="H59" i="11"/>
  <c r="B63" i="11"/>
  <c r="H65" i="11"/>
  <c r="D69" i="11"/>
  <c r="C72" i="11"/>
  <c r="B75" i="11"/>
  <c r="E78" i="11"/>
  <c r="D81" i="11"/>
  <c r="C84" i="11"/>
  <c r="F87" i="11"/>
  <c r="E90" i="11"/>
  <c r="D93" i="11"/>
  <c r="B15" i="11"/>
  <c r="E26" i="11"/>
  <c r="F35" i="11"/>
  <c r="G44" i="11"/>
  <c r="H53" i="11"/>
  <c r="H60" i="11"/>
  <c r="C63" i="11"/>
  <c r="E65" i="11"/>
  <c r="G67" i="11"/>
  <c r="B70" i="11"/>
  <c r="D72" i="11"/>
  <c r="F74" i="11"/>
  <c r="H76" i="11"/>
  <c r="C79" i="11"/>
  <c r="E81" i="11"/>
  <c r="G83" i="11"/>
  <c r="B86" i="11"/>
  <c r="D88" i="11"/>
  <c r="F90" i="11"/>
  <c r="H92" i="11"/>
  <c r="C95" i="11"/>
  <c r="F15" i="11"/>
  <c r="G24" i="11"/>
  <c r="H33" i="11"/>
  <c r="B43" i="11"/>
  <c r="C52" i="11"/>
  <c r="D60" i="11"/>
  <c r="G62" i="11"/>
  <c r="B65" i="11"/>
  <c r="D67" i="11"/>
  <c r="F69" i="11"/>
  <c r="H71" i="11"/>
  <c r="C74" i="11"/>
  <c r="E76" i="11"/>
  <c r="G78" i="11"/>
  <c r="B81" i="11"/>
  <c r="D83" i="11"/>
  <c r="F85" i="11"/>
  <c r="H87" i="11"/>
  <c r="C90" i="11"/>
  <c r="E92" i="11"/>
  <c r="G94" i="11"/>
  <c r="G20" i="11"/>
  <c r="D57" i="11"/>
  <c r="F68" i="11"/>
  <c r="G77" i="11"/>
  <c r="H86" i="11"/>
  <c r="B96" i="11"/>
  <c r="G98" i="11"/>
  <c r="B101" i="11"/>
  <c r="D103" i="11"/>
  <c r="F105" i="11"/>
  <c r="H107" i="11"/>
  <c r="C110" i="11"/>
  <c r="H16" i="11"/>
  <c r="G37" i="1" s="1"/>
  <c r="B26" i="11"/>
  <c r="C35" i="11"/>
  <c r="D44" i="11"/>
  <c r="E53" i="11"/>
  <c r="D15" i="11"/>
  <c r="E24" i="11"/>
  <c r="F33" i="11"/>
  <c r="G42" i="11"/>
  <c r="H51" i="11"/>
  <c r="D14" i="11"/>
  <c r="E23" i="11"/>
  <c r="F32" i="11"/>
  <c r="G41" i="11"/>
  <c r="H50" i="11"/>
  <c r="B60" i="11"/>
  <c r="B35" i="11"/>
  <c r="B51" i="11"/>
  <c r="G60" i="11"/>
  <c r="F63" i="11"/>
  <c r="B67" i="11"/>
  <c r="H69" i="11"/>
  <c r="G72" i="11"/>
  <c r="C76" i="11"/>
  <c r="B79" i="11"/>
  <c r="H81" i="11"/>
  <c r="D85" i="11"/>
  <c r="C88" i="11"/>
  <c r="B91" i="11"/>
  <c r="E94" i="11"/>
  <c r="D17" i="11"/>
  <c r="G28" i="11"/>
  <c r="H37" i="11"/>
  <c r="B47" i="11"/>
  <c r="C56" i="11"/>
  <c r="E61" i="11"/>
  <c r="G63" i="11"/>
  <c r="B66" i="11"/>
  <c r="D68" i="11"/>
  <c r="F70" i="11"/>
  <c r="H72" i="11"/>
  <c r="C75" i="11"/>
  <c r="E77" i="11"/>
  <c r="G79" i="11"/>
  <c r="B82" i="11"/>
  <c r="D84" i="11"/>
  <c r="F86" i="11"/>
  <c r="H88" i="11"/>
  <c r="C91" i="11"/>
  <c r="E93" i="11"/>
  <c r="G95" i="11"/>
  <c r="H17" i="11"/>
  <c r="H37" i="1" s="1"/>
  <c r="B27" i="11"/>
  <c r="C36" i="11"/>
  <c r="D45" i="11"/>
  <c r="E54" i="11"/>
  <c r="B61" i="11"/>
  <c r="D63" i="11"/>
  <c r="F65" i="11"/>
  <c r="H67" i="11"/>
  <c r="C70" i="11"/>
  <c r="E72" i="11"/>
  <c r="G74" i="11"/>
  <c r="B77" i="11"/>
  <c r="D79" i="11"/>
  <c r="F81" i="11"/>
  <c r="H83" i="11"/>
  <c r="C86" i="11"/>
  <c r="E88" i="11"/>
  <c r="G90" i="11"/>
  <c r="B93" i="11"/>
  <c r="D95" i="11"/>
  <c r="H29" i="11"/>
  <c r="G61" i="11"/>
  <c r="H70" i="11"/>
  <c r="B80" i="11"/>
  <c r="C89" i="11"/>
  <c r="B97" i="11"/>
  <c r="D99" i="11"/>
  <c r="F101" i="11"/>
  <c r="H103" i="11"/>
  <c r="C106" i="11"/>
  <c r="E108" i="11"/>
  <c r="G110" i="11"/>
  <c r="B113" i="11"/>
  <c r="C19" i="11"/>
  <c r="D28" i="11"/>
  <c r="E37" i="11"/>
  <c r="F46" i="11"/>
  <c r="G55" i="11"/>
  <c r="F17" i="11"/>
  <c r="G26" i="11"/>
  <c r="H35" i="11"/>
  <c r="B45" i="11"/>
  <c r="C54" i="11"/>
  <c r="F16" i="11"/>
  <c r="G25" i="11"/>
  <c r="H34" i="11"/>
  <c r="B44" i="11"/>
  <c r="C53" i="11"/>
  <c r="B19" i="11"/>
  <c r="D37" i="11"/>
  <c r="D53" i="11"/>
  <c r="D61" i="11"/>
  <c r="G64" i="11"/>
  <c r="F67" i="11"/>
  <c r="E70" i="11"/>
  <c r="H73" i="11"/>
  <c r="G76" i="11"/>
  <c r="F79" i="11"/>
  <c r="B83" i="11"/>
  <c r="H85" i="11"/>
  <c r="G88" i="11"/>
  <c r="C92" i="11"/>
  <c r="B95" i="11"/>
  <c r="F19" i="11"/>
  <c r="B31" i="11"/>
  <c r="C40" i="11"/>
  <c r="D49" i="11"/>
  <c r="E58" i="11"/>
  <c r="B62" i="11"/>
  <c r="D64" i="11"/>
  <c r="F66" i="11"/>
  <c r="H68" i="11"/>
  <c r="C71" i="11"/>
  <c r="E73" i="11"/>
  <c r="G75" i="11"/>
  <c r="B78" i="11"/>
  <c r="D80" i="11"/>
  <c r="F82" i="11"/>
  <c r="H84" i="11"/>
  <c r="C87" i="11"/>
  <c r="E89" i="11"/>
  <c r="G91" i="11"/>
  <c r="B94" i="11"/>
  <c r="D96" i="11"/>
  <c r="C20" i="11"/>
  <c r="D29" i="11"/>
  <c r="E38" i="11"/>
  <c r="F47" i="11"/>
  <c r="G56" i="11"/>
  <c r="F61" i="11"/>
  <c r="H63" i="11"/>
  <c r="C66" i="11"/>
  <c r="E68" i="11"/>
  <c r="G70" i="11"/>
  <c r="B73" i="11"/>
  <c r="D75" i="11"/>
  <c r="F77" i="11"/>
  <c r="H79" i="11"/>
  <c r="C82" i="11"/>
  <c r="E84" i="11"/>
  <c r="G86" i="11"/>
  <c r="B89" i="11"/>
  <c r="D91" i="11"/>
  <c r="F93" i="11"/>
  <c r="H95" i="11"/>
  <c r="B39" i="11"/>
  <c r="B64" i="11"/>
  <c r="C73" i="11"/>
  <c r="D82" i="11"/>
  <c r="E91" i="11"/>
  <c r="F97" i="11"/>
  <c r="H99" i="11"/>
  <c r="C102" i="11"/>
  <c r="E104" i="11"/>
  <c r="E21" i="11"/>
  <c r="B58" i="11"/>
  <c r="D47" i="11"/>
  <c r="C37" i="11"/>
  <c r="C44" i="11"/>
  <c r="C68" i="11"/>
  <c r="G80" i="11"/>
  <c r="G92" i="11"/>
  <c r="E42" i="11"/>
  <c r="H64" i="11"/>
  <c r="B74" i="11"/>
  <c r="C83" i="11"/>
  <c r="D92" i="11"/>
  <c r="F31" i="11"/>
  <c r="C62" i="11"/>
  <c r="D71" i="11"/>
  <c r="E80" i="11"/>
  <c r="F89" i="11"/>
  <c r="C48" i="11"/>
  <c r="G93" i="11"/>
  <c r="B105" i="11"/>
  <c r="F109" i="11"/>
  <c r="F113" i="11"/>
  <c r="H115" i="11"/>
  <c r="C118" i="11"/>
  <c r="E120" i="11"/>
  <c r="G122" i="11"/>
  <c r="B125" i="11"/>
  <c r="D127" i="11"/>
  <c r="F129" i="11"/>
  <c r="H131" i="11"/>
  <c r="H13" i="11"/>
  <c r="D37" i="1" s="1"/>
  <c r="E50" i="11"/>
  <c r="H66" i="11"/>
  <c r="B76" i="11"/>
  <c r="C85" i="11"/>
  <c r="D94" i="11"/>
  <c r="D98" i="11"/>
  <c r="F100" i="11"/>
  <c r="H102" i="11"/>
  <c r="C105" i="11"/>
  <c r="E107" i="11"/>
  <c r="G109" i="11"/>
  <c r="B112" i="11"/>
  <c r="D114" i="11"/>
  <c r="F116" i="11"/>
  <c r="H118" i="11"/>
  <c r="C121" i="11"/>
  <c r="E123" i="11"/>
  <c r="G125" i="11"/>
  <c r="B128" i="11"/>
  <c r="D130" i="11"/>
  <c r="F132" i="11"/>
  <c r="F43" i="11"/>
  <c r="C65" i="11"/>
  <c r="D74" i="11"/>
  <c r="E83" i="11"/>
  <c r="F92" i="11"/>
  <c r="H97" i="11"/>
  <c r="C100" i="11"/>
  <c r="E102" i="11"/>
  <c r="G104" i="11"/>
  <c r="B107" i="11"/>
  <c r="D109" i="11"/>
  <c r="F111" i="11"/>
  <c r="H113" i="11"/>
  <c r="C116" i="11"/>
  <c r="E118" i="11"/>
  <c r="G120" i="11"/>
  <c r="B123" i="11"/>
  <c r="D125" i="11"/>
  <c r="F127" i="11"/>
  <c r="H129" i="11"/>
  <c r="C132" i="11"/>
  <c r="G65" i="11"/>
  <c r="B98" i="11"/>
  <c r="C107" i="11"/>
  <c r="D116" i="11"/>
  <c r="E125" i="11"/>
  <c r="G133" i="11"/>
  <c r="B136" i="11"/>
  <c r="D138" i="11"/>
  <c r="F140" i="11"/>
  <c r="H142" i="11"/>
  <c r="C145" i="11"/>
  <c r="E147" i="11"/>
  <c r="G149" i="11"/>
  <c r="B152" i="11"/>
  <c r="D154" i="11"/>
  <c r="F156" i="11"/>
  <c r="H158" i="11"/>
  <c r="C161" i="11"/>
  <c r="E163" i="11"/>
  <c r="G165" i="11"/>
  <c r="B168" i="11"/>
  <c r="D170" i="11"/>
  <c r="F172" i="11"/>
  <c r="H174" i="11"/>
  <c r="C177" i="11"/>
  <c r="E179" i="11"/>
  <c r="G181" i="11"/>
  <c r="B184" i="11"/>
  <c r="D186" i="11"/>
  <c r="F188" i="11"/>
  <c r="H190" i="11"/>
  <c r="C193" i="11"/>
  <c r="E195" i="11"/>
  <c r="G197" i="11"/>
  <c r="B200" i="11"/>
  <c r="D202" i="11"/>
  <c r="F204" i="11"/>
  <c r="H206" i="11"/>
  <c r="C209" i="11"/>
  <c r="E211" i="11"/>
  <c r="G213" i="11"/>
  <c r="B55" i="11"/>
  <c r="E95" i="11"/>
  <c r="E105" i="11"/>
  <c r="F114" i="11"/>
  <c r="G123" i="11"/>
  <c r="H132" i="11"/>
  <c r="F135" i="11"/>
  <c r="H137" i="11"/>
  <c r="F30" i="11"/>
  <c r="H19" i="11"/>
  <c r="J37" i="1" s="1"/>
  <c r="E56" i="11"/>
  <c r="D46" i="11"/>
  <c r="F55" i="11"/>
  <c r="F71" i="11"/>
  <c r="F83" i="11"/>
  <c r="F95" i="11"/>
  <c r="F51" i="11"/>
  <c r="C67" i="11"/>
  <c r="D76" i="11"/>
  <c r="E85" i="11"/>
  <c r="F94" i="11"/>
  <c r="G40" i="11"/>
  <c r="E64" i="11"/>
  <c r="F73" i="11"/>
  <c r="G82" i="11"/>
  <c r="H91" i="11"/>
  <c r="D66" i="11"/>
  <c r="C98" i="11"/>
  <c r="G106" i="11"/>
  <c r="D111" i="11"/>
  <c r="C114" i="11"/>
  <c r="E116" i="11"/>
  <c r="G118" i="11"/>
  <c r="B121" i="11"/>
  <c r="D123" i="11"/>
  <c r="F125" i="11"/>
  <c r="H127" i="11"/>
  <c r="C130" i="11"/>
  <c r="E132" i="11"/>
  <c r="B23" i="11"/>
  <c r="F59" i="11"/>
  <c r="C69" i="11"/>
  <c r="D78" i="11"/>
  <c r="E87" i="11"/>
  <c r="F96" i="11"/>
  <c r="H98" i="11"/>
  <c r="C101" i="11"/>
  <c r="E103" i="11"/>
  <c r="G105" i="11"/>
  <c r="B108" i="11"/>
  <c r="D110" i="11"/>
  <c r="F112" i="11"/>
  <c r="H114" i="11"/>
  <c r="C117" i="11"/>
  <c r="E119" i="11"/>
  <c r="G121" i="11"/>
  <c r="B124" i="11"/>
  <c r="D126" i="11"/>
  <c r="F128" i="11"/>
  <c r="H130" i="11"/>
  <c r="C16" i="11"/>
  <c r="G52" i="11"/>
  <c r="E67" i="11"/>
  <c r="F76" i="11"/>
  <c r="G85" i="11"/>
  <c r="H94" i="11"/>
  <c r="E98" i="11"/>
  <c r="G100" i="11"/>
  <c r="B103" i="11"/>
  <c r="D105" i="11"/>
  <c r="F107" i="11"/>
  <c r="H109" i="11"/>
  <c r="C112" i="11"/>
  <c r="E114" i="11"/>
  <c r="G116" i="11"/>
  <c r="B119" i="11"/>
  <c r="D121" i="11"/>
  <c r="F123" i="11"/>
  <c r="H125" i="11"/>
  <c r="C128" i="11"/>
  <c r="E130" i="11"/>
  <c r="G132" i="11"/>
  <c r="H74" i="11"/>
  <c r="D100" i="11"/>
  <c r="E109" i="11"/>
  <c r="F118" i="11"/>
  <c r="G127" i="11"/>
  <c r="D134" i="11"/>
  <c r="F136" i="11"/>
  <c r="H138" i="11"/>
  <c r="C141" i="11"/>
  <c r="E143" i="11"/>
  <c r="G145" i="11"/>
  <c r="B148" i="11"/>
  <c r="D150" i="11"/>
  <c r="F152" i="11"/>
  <c r="H154" i="11"/>
  <c r="C157" i="11"/>
  <c r="E159" i="11"/>
  <c r="G161" i="11"/>
  <c r="B164" i="11"/>
  <c r="D166" i="11"/>
  <c r="F168" i="11"/>
  <c r="H170" i="11"/>
  <c r="C173" i="11"/>
  <c r="E175" i="11"/>
  <c r="G177" i="11"/>
  <c r="B180" i="11"/>
  <c r="D182" i="11"/>
  <c r="F184" i="11"/>
  <c r="H186" i="11"/>
  <c r="C189" i="11"/>
  <c r="E191" i="11"/>
  <c r="G193" i="11"/>
  <c r="B196" i="11"/>
  <c r="D198" i="11"/>
  <c r="F200" i="11"/>
  <c r="H202" i="11"/>
  <c r="C205" i="11"/>
  <c r="E207" i="11"/>
  <c r="G209" i="11"/>
  <c r="B212" i="11"/>
  <c r="D214" i="11"/>
  <c r="B68" i="11"/>
  <c r="F98" i="11"/>
  <c r="G107" i="11"/>
  <c r="H116" i="11"/>
  <c r="B126" i="11"/>
  <c r="H133" i="11"/>
  <c r="C136" i="11"/>
  <c r="E138" i="11"/>
  <c r="G140" i="11"/>
  <c r="B143" i="11"/>
  <c r="D145" i="11"/>
  <c r="F147" i="11"/>
  <c r="H149" i="11"/>
  <c r="C152" i="11"/>
  <c r="E154" i="11"/>
  <c r="G156" i="11"/>
  <c r="B159" i="11"/>
  <c r="D161" i="11"/>
  <c r="F163" i="11"/>
  <c r="H165" i="11"/>
  <c r="C168" i="11"/>
  <c r="E170" i="11"/>
  <c r="G172" i="11"/>
  <c r="B175" i="11"/>
  <c r="D177" i="11"/>
  <c r="F179" i="11"/>
  <c r="H181" i="11"/>
  <c r="C184" i="11"/>
  <c r="E186" i="11"/>
  <c r="G188" i="11"/>
  <c r="B191" i="11"/>
  <c r="D193" i="11"/>
  <c r="F195" i="11"/>
  <c r="H197" i="11"/>
  <c r="C200" i="11"/>
  <c r="E202" i="11"/>
  <c r="G204" i="11"/>
  <c r="B207" i="11"/>
  <c r="D209" i="11"/>
  <c r="F211" i="11"/>
  <c r="H213" i="11"/>
  <c r="C216" i="11"/>
  <c r="F27" i="11"/>
  <c r="F88" i="11"/>
  <c r="G103" i="11"/>
  <c r="H112" i="11"/>
  <c r="B122" i="11"/>
  <c r="C131" i="11"/>
  <c r="C135" i="11"/>
  <c r="E137" i="11"/>
  <c r="G139" i="11"/>
  <c r="B142" i="11"/>
  <c r="D144" i="11"/>
  <c r="F146" i="11"/>
  <c r="H148" i="11"/>
  <c r="G39" i="11"/>
  <c r="B29" i="11"/>
  <c r="H18" i="11"/>
  <c r="I37" i="1" s="1"/>
  <c r="E55" i="11"/>
  <c r="E62" i="11"/>
  <c r="E74" i="11"/>
  <c r="E86" i="11"/>
  <c r="C24" i="11"/>
  <c r="C60" i="11"/>
  <c r="E69" i="11"/>
  <c r="F78" i="11"/>
  <c r="G87" i="11"/>
  <c r="D13" i="11"/>
  <c r="H49" i="11"/>
  <c r="G66" i="11"/>
  <c r="H75" i="11"/>
  <c r="B85" i="11"/>
  <c r="C94" i="11"/>
  <c r="E75" i="11"/>
  <c r="E100" i="11"/>
  <c r="D107" i="11"/>
  <c r="H111" i="11"/>
  <c r="G114" i="11"/>
  <c r="B117" i="11"/>
  <c r="D119" i="11"/>
  <c r="F121" i="11"/>
  <c r="H123" i="11"/>
  <c r="H48" i="11"/>
  <c r="D65" i="11"/>
  <c r="F62" i="11"/>
  <c r="E22" i="11"/>
  <c r="D87" i="11"/>
  <c r="B109" i="11"/>
  <c r="H119" i="11"/>
  <c r="G126" i="11"/>
  <c r="D131" i="11"/>
  <c r="D41" i="11"/>
  <c r="G73" i="11"/>
  <c r="B92" i="11"/>
  <c r="B100" i="11"/>
  <c r="F104" i="11"/>
  <c r="C109" i="11"/>
  <c r="G113" i="11"/>
  <c r="D118" i="11"/>
  <c r="H122" i="11"/>
  <c r="E127" i="11"/>
  <c r="B132" i="11"/>
  <c r="H62" i="11"/>
  <c r="C81" i="11"/>
  <c r="D97" i="11"/>
  <c r="H101" i="11"/>
  <c r="E106" i="11"/>
  <c r="B111" i="11"/>
  <c r="F115" i="11"/>
  <c r="C120" i="11"/>
  <c r="G124" i="11"/>
  <c r="D129" i="11"/>
  <c r="H45" i="11"/>
  <c r="H104" i="11"/>
  <c r="C123" i="11"/>
  <c r="E135" i="11"/>
  <c r="B140" i="11"/>
  <c r="F144" i="11"/>
  <c r="C149" i="11"/>
  <c r="G153" i="11"/>
  <c r="D158" i="11"/>
  <c r="H162" i="11"/>
  <c r="E167" i="11"/>
  <c r="B172" i="11"/>
  <c r="F176" i="11"/>
  <c r="C181" i="11"/>
  <c r="G185" i="11"/>
  <c r="D190" i="11"/>
  <c r="H194" i="11"/>
  <c r="E199" i="11"/>
  <c r="B204" i="11"/>
  <c r="F208" i="11"/>
  <c r="C213" i="11"/>
  <c r="D86" i="11"/>
  <c r="D112" i="11"/>
  <c r="F130" i="11"/>
  <c r="D137" i="11"/>
  <c r="D141" i="11"/>
  <c r="C144" i="11"/>
  <c r="B147" i="11"/>
  <c r="E150" i="11"/>
  <c r="D153" i="11"/>
  <c r="C156" i="11"/>
  <c r="F159" i="11"/>
  <c r="E162" i="11"/>
  <c r="D165" i="11"/>
  <c r="G168" i="11"/>
  <c r="F171" i="11"/>
  <c r="E174" i="11"/>
  <c r="H177" i="11"/>
  <c r="G180" i="11"/>
  <c r="F183" i="11"/>
  <c r="B187" i="11"/>
  <c r="H189" i="11"/>
  <c r="G192" i="11"/>
  <c r="C196" i="11"/>
  <c r="B199" i="11"/>
  <c r="H201" i="11"/>
  <c r="D205" i="11"/>
  <c r="C208" i="11"/>
  <c r="B211" i="11"/>
  <c r="E214" i="11"/>
  <c r="D217" i="11"/>
  <c r="E79" i="11"/>
  <c r="B106" i="11"/>
  <c r="E117" i="11"/>
  <c r="H128" i="11"/>
  <c r="G135" i="11"/>
  <c r="C38" i="11"/>
  <c r="D77" i="11"/>
  <c r="G71" i="11"/>
  <c r="B59" i="11"/>
  <c r="E96" i="11"/>
  <c r="E112" i="11"/>
  <c r="C122" i="11"/>
  <c r="E128" i="11"/>
  <c r="B133" i="11"/>
  <c r="D62" i="11"/>
  <c r="F80" i="11"/>
  <c r="C97" i="11"/>
  <c r="G101" i="11"/>
  <c r="D106" i="11"/>
  <c r="H110" i="11"/>
  <c r="E115" i="11"/>
  <c r="B120" i="11"/>
  <c r="F124" i="11"/>
  <c r="C129" i="11"/>
  <c r="D25" i="11"/>
  <c r="G69" i="11"/>
  <c r="B88" i="11"/>
  <c r="B99" i="11"/>
  <c r="F103" i="11"/>
  <c r="C108" i="11"/>
  <c r="G112" i="11"/>
  <c r="D117" i="11"/>
  <c r="H121" i="11"/>
  <c r="E126" i="11"/>
  <c r="B131" i="11"/>
  <c r="B84" i="11"/>
  <c r="G111" i="11"/>
  <c r="B130" i="11"/>
  <c r="C137" i="11"/>
  <c r="G141" i="11"/>
  <c r="D146" i="11"/>
  <c r="H150" i="11"/>
  <c r="E155" i="11"/>
  <c r="B160" i="11"/>
  <c r="F164" i="11"/>
  <c r="C169" i="11"/>
  <c r="G173" i="11"/>
  <c r="D178" i="11"/>
  <c r="H182" i="11"/>
  <c r="E187" i="11"/>
  <c r="B192" i="11"/>
  <c r="F196" i="11"/>
  <c r="C201" i="11"/>
  <c r="G205" i="11"/>
  <c r="D210" i="11"/>
  <c r="H214" i="11"/>
  <c r="H100" i="11"/>
  <c r="C119" i="11"/>
  <c r="E134" i="11"/>
  <c r="B139" i="11"/>
  <c r="H141" i="11"/>
  <c r="G144" i="11"/>
  <c r="C148" i="11"/>
  <c r="B151" i="11"/>
  <c r="H153" i="11"/>
  <c r="D157" i="11"/>
  <c r="C160" i="11"/>
  <c r="B163" i="11"/>
  <c r="E166" i="11"/>
  <c r="D169" i="11"/>
  <c r="C172" i="11"/>
  <c r="F175" i="11"/>
  <c r="E178" i="11"/>
  <c r="D181" i="11"/>
  <c r="G184" i="11"/>
  <c r="F187" i="11"/>
  <c r="E190" i="11"/>
  <c r="H193" i="11"/>
  <c r="G196" i="11"/>
  <c r="F199" i="11"/>
  <c r="B203" i="11"/>
  <c r="H205" i="11"/>
  <c r="B28" i="11"/>
  <c r="H89" i="11"/>
  <c r="H80" i="11"/>
  <c r="B69" i="11"/>
  <c r="F84" i="11"/>
  <c r="D115" i="11"/>
  <c r="E124" i="11"/>
  <c r="B129" i="11"/>
  <c r="F133" i="11"/>
  <c r="F64" i="11"/>
  <c r="H82" i="11"/>
  <c r="G97" i="11"/>
  <c r="D102" i="11"/>
  <c r="H106" i="11"/>
  <c r="E111" i="11"/>
  <c r="B116" i="11"/>
  <c r="F120" i="11"/>
  <c r="C125" i="11"/>
  <c r="G129" i="11"/>
  <c r="E34" i="11"/>
  <c r="B72" i="11"/>
  <c r="D90" i="11"/>
  <c r="F99" i="11"/>
  <c r="C104" i="11"/>
  <c r="G108" i="11"/>
  <c r="D113" i="11"/>
  <c r="H117" i="11"/>
  <c r="E122" i="11"/>
  <c r="B127" i="11"/>
  <c r="F131" i="11"/>
  <c r="C93" i="11"/>
  <c r="B114" i="11"/>
  <c r="D132" i="11"/>
  <c r="G137" i="11"/>
  <c r="D142" i="11"/>
  <c r="H146" i="11"/>
  <c r="E151" i="11"/>
  <c r="B156" i="11"/>
  <c r="F160" i="11"/>
  <c r="C165" i="11"/>
  <c r="G169" i="11"/>
  <c r="D174" i="11"/>
  <c r="H178" i="11"/>
  <c r="E183" i="11"/>
  <c r="B188" i="11"/>
  <c r="F192" i="11"/>
  <c r="C197" i="11"/>
  <c r="G201" i="11"/>
  <c r="D206" i="11"/>
  <c r="H210" i="11"/>
  <c r="E18" i="11"/>
  <c r="C103" i="11"/>
  <c r="E121" i="11"/>
  <c r="B135" i="11"/>
  <c r="F139" i="11"/>
  <c r="E142" i="11"/>
  <c r="H145" i="11"/>
  <c r="G148" i="11"/>
  <c r="F151" i="11"/>
  <c r="B155" i="11"/>
  <c r="H157" i="11"/>
  <c r="G160" i="11"/>
  <c r="C164" i="11"/>
  <c r="B167" i="11"/>
  <c r="H169" i="11"/>
  <c r="D173" i="11"/>
  <c r="C176" i="11"/>
  <c r="B179" i="11"/>
  <c r="E182" i="11"/>
  <c r="D185" i="11"/>
  <c r="C188" i="11"/>
  <c r="F191" i="11"/>
  <c r="E194" i="11"/>
  <c r="D197" i="11"/>
  <c r="G200" i="11"/>
  <c r="F203" i="11"/>
  <c r="E206" i="11"/>
  <c r="H209" i="11"/>
  <c r="G212" i="11"/>
  <c r="F215" i="11"/>
  <c r="C61" i="11"/>
  <c r="C99" i="11"/>
  <c r="F110" i="11"/>
  <c r="D124" i="11"/>
  <c r="B134" i="11"/>
  <c r="H25" i="11"/>
  <c r="P37" i="1" s="1"/>
  <c r="G102" i="11"/>
  <c r="C32" i="11"/>
  <c r="B104" i="11"/>
  <c r="D122" i="11"/>
  <c r="H78" i="11"/>
  <c r="E110" i="11"/>
  <c r="G128" i="11"/>
  <c r="H134" i="11"/>
  <c r="C153" i="11"/>
  <c r="E171" i="11"/>
  <c r="G189" i="11"/>
  <c r="B208" i="11"/>
  <c r="D128" i="11"/>
  <c r="E146" i="11"/>
  <c r="E158" i="11"/>
  <c r="B171" i="11"/>
  <c r="B183" i="11"/>
  <c r="B195" i="11"/>
  <c r="F207" i="11"/>
  <c r="D213" i="11"/>
  <c r="D70" i="11"/>
  <c r="C115" i="11"/>
  <c r="F134" i="11"/>
  <c r="F138" i="11"/>
  <c r="E141" i="11"/>
  <c r="H144" i="11"/>
  <c r="G147" i="11"/>
  <c r="F150" i="11"/>
  <c r="H152" i="11"/>
  <c r="C155" i="11"/>
  <c r="E157" i="11"/>
  <c r="G159" i="11"/>
  <c r="B162" i="11"/>
  <c r="D164" i="11"/>
  <c r="F166" i="11"/>
  <c r="H168" i="11"/>
  <c r="C171" i="11"/>
  <c r="E173" i="11"/>
  <c r="G175" i="11"/>
  <c r="B178" i="11"/>
  <c r="D180" i="11"/>
  <c r="F182" i="11"/>
  <c r="H184" i="11"/>
  <c r="C187" i="11"/>
  <c r="E189" i="11"/>
  <c r="G191" i="11"/>
  <c r="B194" i="11"/>
  <c r="D196" i="11"/>
  <c r="F198" i="11"/>
  <c r="H200" i="11"/>
  <c r="C203" i="11"/>
  <c r="E205" i="11"/>
  <c r="G207" i="11"/>
  <c r="B210" i="11"/>
  <c r="D212" i="11"/>
  <c r="F214" i="11"/>
  <c r="B102" i="11"/>
  <c r="G134" i="11"/>
  <c r="H143" i="11"/>
  <c r="B153" i="11"/>
  <c r="C162" i="11"/>
  <c r="D171" i="11"/>
  <c r="E180" i="11"/>
  <c r="F189" i="11"/>
  <c r="G198" i="11"/>
  <c r="H207" i="11"/>
  <c r="B216" i="11"/>
  <c r="H218" i="11"/>
  <c r="C221" i="11"/>
  <c r="E223" i="11"/>
  <c r="G225" i="11"/>
  <c r="B228" i="11"/>
  <c r="D230" i="11"/>
  <c r="F232" i="11"/>
  <c r="H234" i="11"/>
  <c r="C237" i="11"/>
  <c r="E239" i="11"/>
  <c r="G241" i="11"/>
  <c r="B244" i="11"/>
  <c r="D246" i="11"/>
  <c r="F248" i="11"/>
  <c r="H250" i="11"/>
  <c r="C253" i="11"/>
  <c r="E255" i="11"/>
  <c r="G257" i="11"/>
  <c r="B260" i="11"/>
  <c r="D262" i="11"/>
  <c r="F264" i="11"/>
  <c r="H266" i="11"/>
  <c r="C269" i="11"/>
  <c r="E271" i="11"/>
  <c r="G273" i="11"/>
  <c r="B276" i="11"/>
  <c r="D278" i="11"/>
  <c r="F280" i="11"/>
  <c r="H282" i="11"/>
  <c r="C285" i="11"/>
  <c r="D104" i="11"/>
  <c r="D135" i="11"/>
  <c r="E144" i="11"/>
  <c r="F153" i="11"/>
  <c r="G162" i="11"/>
  <c r="H171" i="11"/>
  <c r="B181" i="11"/>
  <c r="C190" i="11"/>
  <c r="D199" i="11"/>
  <c r="E208" i="11"/>
  <c r="D216" i="11"/>
  <c r="B219" i="11"/>
  <c r="D221" i="11"/>
  <c r="F223" i="11"/>
  <c r="H225" i="11"/>
  <c r="C228" i="11"/>
  <c r="E230" i="11"/>
  <c r="G232" i="11"/>
  <c r="B235" i="11"/>
  <c r="D237" i="11"/>
  <c r="F239" i="11"/>
  <c r="H241" i="11"/>
  <c r="C244" i="11"/>
  <c r="E246" i="11"/>
  <c r="G248" i="11"/>
  <c r="B251" i="11"/>
  <c r="D253" i="11"/>
  <c r="F255" i="11"/>
  <c r="H257" i="11"/>
  <c r="C260" i="11"/>
  <c r="E262" i="11"/>
  <c r="G264" i="11"/>
  <c r="B267" i="11"/>
  <c r="D269" i="11"/>
  <c r="F271" i="11"/>
  <c r="H273" i="11"/>
  <c r="C276" i="11"/>
  <c r="E278" i="11"/>
  <c r="G280" i="11"/>
  <c r="B283" i="11"/>
  <c r="D285" i="11"/>
  <c r="F287" i="11"/>
  <c r="E97" i="11"/>
  <c r="E133" i="11"/>
  <c r="G142" i="11"/>
  <c r="H151" i="11"/>
  <c r="B161" i="11"/>
  <c r="C170" i="11"/>
  <c r="D179" i="11"/>
  <c r="E188" i="11"/>
  <c r="F197" i="11"/>
  <c r="G206" i="11"/>
  <c r="E215" i="11"/>
  <c r="F218" i="11"/>
  <c r="H220" i="11"/>
  <c r="C223" i="11"/>
  <c r="E225" i="11"/>
  <c r="G227" i="11"/>
  <c r="B230" i="11"/>
  <c r="D232" i="11"/>
  <c r="F234" i="11"/>
  <c r="H236" i="11"/>
  <c r="C239" i="11"/>
  <c r="E241" i="11"/>
  <c r="G243" i="11"/>
  <c r="B246" i="11"/>
  <c r="D248" i="11"/>
  <c r="F250" i="11"/>
  <c r="H252" i="11"/>
  <c r="C255" i="11"/>
  <c r="E257" i="11"/>
  <c r="G259" i="11"/>
  <c r="D33" i="11"/>
  <c r="F117" i="11"/>
  <c r="E71" i="11"/>
  <c r="F108" i="11"/>
  <c r="H126" i="11"/>
  <c r="G96" i="11"/>
  <c r="B115" i="11"/>
  <c r="D133" i="11"/>
  <c r="E139" i="11"/>
  <c r="G157" i="11"/>
  <c r="B176" i="11"/>
  <c r="D194" i="11"/>
  <c r="F212" i="11"/>
  <c r="G136" i="11"/>
  <c r="D149" i="11"/>
  <c r="H161" i="11"/>
  <c r="H173" i="11"/>
  <c r="H185" i="11"/>
  <c r="E198" i="11"/>
  <c r="G208" i="11"/>
  <c r="B215" i="11"/>
  <c r="H96" i="11"/>
  <c r="G119" i="11"/>
  <c r="D136" i="11"/>
  <c r="C139" i="11"/>
  <c r="F142" i="11"/>
  <c r="E145" i="11"/>
  <c r="D148" i="11"/>
  <c r="C151" i="11"/>
  <c r="E153" i="11"/>
  <c r="G155" i="11"/>
  <c r="B158" i="11"/>
  <c r="D160" i="11"/>
  <c r="F162" i="11"/>
  <c r="H164" i="11"/>
  <c r="C167" i="11"/>
  <c r="E169" i="11"/>
  <c r="G171" i="11"/>
  <c r="B174" i="11"/>
  <c r="D176" i="11"/>
  <c r="F178" i="11"/>
  <c r="H180" i="11"/>
  <c r="C183" i="11"/>
  <c r="E185" i="11"/>
  <c r="G187" i="11"/>
  <c r="B190" i="11"/>
  <c r="D192" i="11"/>
  <c r="F194" i="11"/>
  <c r="H196" i="11"/>
  <c r="C199" i="11"/>
  <c r="E201" i="11"/>
  <c r="G203" i="11"/>
  <c r="B206" i="11"/>
  <c r="D208" i="11"/>
  <c r="F210" i="11"/>
  <c r="H212" i="11"/>
  <c r="C215" i="11"/>
  <c r="C111" i="11"/>
  <c r="B137" i="11"/>
  <c r="C146" i="11"/>
  <c r="D155" i="11"/>
  <c r="E164" i="11"/>
  <c r="F173" i="11"/>
  <c r="G182" i="11"/>
  <c r="H191" i="11"/>
  <c r="B201" i="11"/>
  <c r="C210" i="11"/>
  <c r="H216" i="11"/>
  <c r="E219" i="11"/>
  <c r="G221" i="11"/>
  <c r="B224" i="11"/>
  <c r="D226" i="11"/>
  <c r="F228" i="11"/>
  <c r="H230" i="11"/>
  <c r="C233" i="11"/>
  <c r="E235" i="11"/>
  <c r="G237" i="11"/>
  <c r="B240" i="11"/>
  <c r="D242" i="11"/>
  <c r="F244" i="11"/>
  <c r="H246" i="11"/>
  <c r="C249" i="11"/>
  <c r="E251" i="11"/>
  <c r="G253" i="11"/>
  <c r="B256" i="11"/>
  <c r="D258" i="11"/>
  <c r="F260" i="11"/>
  <c r="H262" i="11"/>
  <c r="C265" i="11"/>
  <c r="E267" i="11"/>
  <c r="G269" i="11"/>
  <c r="B272" i="11"/>
  <c r="D274" i="11"/>
  <c r="F276" i="11"/>
  <c r="H278" i="11"/>
  <c r="C281" i="11"/>
  <c r="E283" i="11"/>
  <c r="G285" i="11"/>
  <c r="E113" i="11"/>
  <c r="F137" i="11"/>
  <c r="G146" i="11"/>
  <c r="H155" i="11"/>
  <c r="B165" i="11"/>
  <c r="C174" i="11"/>
  <c r="D183" i="11"/>
  <c r="E192" i="11"/>
  <c r="F201" i="11"/>
  <c r="G210" i="11"/>
  <c r="B217" i="11"/>
  <c r="F219" i="11"/>
  <c r="H221" i="11"/>
  <c r="C224" i="11"/>
  <c r="E226" i="11"/>
  <c r="G228" i="11"/>
  <c r="B231" i="11"/>
  <c r="D233" i="11"/>
  <c r="F235" i="11"/>
  <c r="H237" i="11"/>
  <c r="C240" i="11"/>
  <c r="E242" i="11"/>
  <c r="G244" i="11"/>
  <c r="B247" i="11"/>
  <c r="D249" i="11"/>
  <c r="F251" i="11"/>
  <c r="H253" i="11"/>
  <c r="C256" i="11"/>
  <c r="E258" i="11"/>
  <c r="G260" i="11"/>
  <c r="B263" i="11"/>
  <c r="D265" i="11"/>
  <c r="F267" i="11"/>
  <c r="H269" i="11"/>
  <c r="C272" i="11"/>
  <c r="E274" i="11"/>
  <c r="G276" i="11"/>
  <c r="B279" i="11"/>
  <c r="D281" i="11"/>
  <c r="F283" i="11"/>
  <c r="H285" i="11"/>
  <c r="C288" i="11"/>
  <c r="F106" i="11"/>
  <c r="H135" i="11"/>
  <c r="B145" i="11"/>
  <c r="C154" i="11"/>
  <c r="D163" i="11"/>
  <c r="E172" i="11"/>
  <c r="F181" i="11"/>
  <c r="G190" i="11"/>
  <c r="H199" i="11"/>
  <c r="B209" i="11"/>
  <c r="E216" i="11"/>
  <c r="C219" i="11"/>
  <c r="E221" i="11"/>
  <c r="G223" i="11"/>
  <c r="B226" i="11"/>
  <c r="D228" i="11"/>
  <c r="F230" i="11"/>
  <c r="H232" i="11"/>
  <c r="C235" i="11"/>
  <c r="E237" i="11"/>
  <c r="G239" i="11"/>
  <c r="B242" i="11"/>
  <c r="D244" i="11"/>
  <c r="F246" i="11"/>
  <c r="H248" i="11"/>
  <c r="C251" i="11"/>
  <c r="E253" i="11"/>
  <c r="G255" i="11"/>
  <c r="B258" i="11"/>
  <c r="D260" i="11"/>
  <c r="F262" i="11"/>
  <c r="H264" i="11"/>
  <c r="C267" i="11"/>
  <c r="E269" i="11"/>
  <c r="G271" i="11"/>
  <c r="B274" i="11"/>
  <c r="D276" i="11"/>
  <c r="F278" i="11"/>
  <c r="H280" i="11"/>
  <c r="C283" i="11"/>
  <c r="E285" i="11"/>
  <c r="G287" i="11"/>
  <c r="B118" i="11"/>
  <c r="C166" i="11"/>
  <c r="G202" i="11"/>
  <c r="C222" i="11"/>
  <c r="D231" i="11"/>
  <c r="E240" i="11"/>
  <c r="F249" i="11"/>
  <c r="G258" i="11"/>
  <c r="H267" i="11"/>
  <c r="B277" i="11"/>
  <c r="C286" i="11"/>
  <c r="B290" i="11"/>
  <c r="D292" i="11"/>
  <c r="F294" i="11"/>
  <c r="H296" i="11"/>
  <c r="C299" i="11"/>
  <c r="E301" i="11"/>
  <c r="G303" i="11"/>
  <c r="B306" i="11"/>
  <c r="D308" i="11"/>
  <c r="F310" i="11"/>
  <c r="H312" i="11"/>
  <c r="C315" i="11"/>
  <c r="E317" i="11"/>
  <c r="G319" i="11"/>
  <c r="B322" i="11"/>
  <c r="D324" i="11"/>
  <c r="F326" i="11"/>
  <c r="H328" i="11"/>
  <c r="C331" i="11"/>
  <c r="E333" i="11"/>
  <c r="G335" i="11"/>
  <c r="B338" i="11"/>
  <c r="D340" i="11"/>
  <c r="F342" i="11"/>
  <c r="H344" i="11"/>
  <c r="C347" i="11"/>
  <c r="E349" i="11"/>
  <c r="G351" i="11"/>
  <c r="B354" i="11"/>
  <c r="D356" i="11"/>
  <c r="F358" i="11"/>
  <c r="H360" i="11"/>
  <c r="B141" i="11"/>
  <c r="F177" i="11"/>
  <c r="C214" i="11"/>
  <c r="B225" i="11"/>
  <c r="C234" i="11"/>
  <c r="D243" i="11"/>
  <c r="E252" i="11"/>
  <c r="F261" i="11"/>
  <c r="G270" i="11"/>
  <c r="H279" i="11"/>
  <c r="E287" i="11"/>
  <c r="G290" i="11"/>
  <c r="B293" i="11"/>
  <c r="D295" i="11"/>
  <c r="F297" i="11"/>
  <c r="H299" i="11"/>
  <c r="C302" i="11"/>
  <c r="E304" i="11"/>
  <c r="G306" i="11"/>
  <c r="B309" i="11"/>
  <c r="D311" i="11"/>
  <c r="F313" i="11"/>
  <c r="H315" i="11"/>
  <c r="C318" i="11"/>
  <c r="E320" i="11"/>
  <c r="G322" i="11"/>
  <c r="B90" i="11"/>
  <c r="C126" i="11"/>
  <c r="G89" i="11"/>
  <c r="C113" i="11"/>
  <c r="E131" i="11"/>
  <c r="D101" i="11"/>
  <c r="F119" i="11"/>
  <c r="F102" i="11"/>
  <c r="B144" i="11"/>
  <c r="D162" i="11"/>
  <c r="F180" i="11"/>
  <c r="H198" i="11"/>
  <c r="C77" i="11"/>
  <c r="C140" i="11"/>
  <c r="G152" i="11"/>
  <c r="G164" i="11"/>
  <c r="G176" i="11"/>
  <c r="D189" i="11"/>
  <c r="D201" i="11"/>
  <c r="E210" i="11"/>
  <c r="G216" i="11"/>
  <c r="E101" i="11"/>
  <c r="F126" i="11"/>
  <c r="H136" i="11"/>
  <c r="D140" i="11"/>
  <c r="C143" i="11"/>
  <c r="B146" i="11"/>
  <c r="E149" i="11"/>
  <c r="G151" i="11"/>
  <c r="B154" i="11"/>
  <c r="D156" i="11"/>
  <c r="F158" i="11"/>
  <c r="H160" i="11"/>
  <c r="C163" i="11"/>
  <c r="E165" i="11"/>
  <c r="G167" i="11"/>
  <c r="B170" i="11"/>
  <c r="D172" i="11"/>
  <c r="F174" i="11"/>
  <c r="H176" i="11"/>
  <c r="C179" i="11"/>
  <c r="E181" i="11"/>
  <c r="G183" i="11"/>
  <c r="B186" i="11"/>
  <c r="D188" i="11"/>
  <c r="F190" i="11"/>
  <c r="H192" i="11"/>
  <c r="C195" i="11"/>
  <c r="E197" i="11"/>
  <c r="G199" i="11"/>
  <c r="B202" i="11"/>
  <c r="D204" i="11"/>
  <c r="F206" i="11"/>
  <c r="H208" i="11"/>
  <c r="C211" i="11"/>
  <c r="E213" i="11"/>
  <c r="G215" i="11"/>
  <c r="D120" i="11"/>
  <c r="D139" i="11"/>
  <c r="E148" i="11"/>
  <c r="F157" i="11"/>
  <c r="G166" i="11"/>
  <c r="H175" i="11"/>
  <c r="B185" i="11"/>
  <c r="C194" i="11"/>
  <c r="D203" i="11"/>
  <c r="E212" i="11"/>
  <c r="F217" i="11"/>
  <c r="B220" i="11"/>
  <c r="D222" i="11"/>
  <c r="F224" i="11"/>
  <c r="H226" i="11"/>
  <c r="C229" i="11"/>
  <c r="E231" i="11"/>
  <c r="G233" i="11"/>
  <c r="B236" i="11"/>
  <c r="D238" i="11"/>
  <c r="F240" i="11"/>
  <c r="H242" i="11"/>
  <c r="C245" i="11"/>
  <c r="E247" i="11"/>
  <c r="G249" i="11"/>
  <c r="B252" i="11"/>
  <c r="D254" i="11"/>
  <c r="F256" i="11"/>
  <c r="H258" i="11"/>
  <c r="C261" i="11"/>
  <c r="E263" i="11"/>
  <c r="G265" i="11"/>
  <c r="B268" i="11"/>
  <c r="D270" i="11"/>
  <c r="F272" i="11"/>
  <c r="H274" i="11"/>
  <c r="C277" i="11"/>
  <c r="E279" i="11"/>
  <c r="G281" i="11"/>
  <c r="B284" i="11"/>
  <c r="G36" i="11"/>
  <c r="F122" i="11"/>
  <c r="H139" i="11"/>
  <c r="B149" i="11"/>
  <c r="C158" i="11"/>
  <c r="D167" i="11"/>
  <c r="E176" i="11"/>
  <c r="F185" i="11"/>
  <c r="G194" i="11"/>
  <c r="H203" i="11"/>
  <c r="B213" i="11"/>
  <c r="G217" i="11"/>
  <c r="C220" i="11"/>
  <c r="E222" i="11"/>
  <c r="G224" i="11"/>
  <c r="B227" i="11"/>
  <c r="D229" i="11"/>
  <c r="F231" i="11"/>
  <c r="H233" i="11"/>
  <c r="C236" i="11"/>
  <c r="E238" i="11"/>
  <c r="G240" i="11"/>
  <c r="B243" i="11"/>
  <c r="D245" i="11"/>
  <c r="F247" i="11"/>
  <c r="H249" i="11"/>
  <c r="C252" i="11"/>
  <c r="E254" i="11"/>
  <c r="G256" i="11"/>
  <c r="B259" i="11"/>
  <c r="D261" i="11"/>
  <c r="F263" i="11"/>
  <c r="H265" i="11"/>
  <c r="C268" i="11"/>
  <c r="E270" i="11"/>
  <c r="G272" i="11"/>
  <c r="B275" i="11"/>
  <c r="D277" i="11"/>
  <c r="F279" i="11"/>
  <c r="H281" i="11"/>
  <c r="C284" i="11"/>
  <c r="E286" i="11"/>
  <c r="G288" i="11"/>
  <c r="G115" i="11"/>
  <c r="C138" i="11"/>
  <c r="D147" i="11"/>
  <c r="E156" i="11"/>
  <c r="F165" i="11"/>
  <c r="G174" i="11"/>
  <c r="H183" i="11"/>
  <c r="B193" i="11"/>
  <c r="C202" i="11"/>
  <c r="D211" i="11"/>
  <c r="C217" i="11"/>
  <c r="G219" i="11"/>
  <c r="B222" i="11"/>
  <c r="D224" i="11"/>
  <c r="F226" i="11"/>
  <c r="H228" i="11"/>
  <c r="C231" i="11"/>
  <c r="E233" i="11"/>
  <c r="G235" i="11"/>
  <c r="B238" i="11"/>
  <c r="D240" i="11"/>
  <c r="F242" i="11"/>
  <c r="H244" i="11"/>
  <c r="C247" i="11"/>
  <c r="E249" i="11"/>
  <c r="G251" i="11"/>
  <c r="B254" i="11"/>
  <c r="D256" i="11"/>
  <c r="F258" i="11"/>
  <c r="H260" i="11"/>
  <c r="C78" i="11"/>
  <c r="E60" i="11"/>
  <c r="F148" i="11"/>
  <c r="B110" i="11"/>
  <c r="C180" i="11"/>
  <c r="H217" i="11"/>
  <c r="H140" i="11"/>
  <c r="D152" i="11"/>
  <c r="E161" i="11"/>
  <c r="F170" i="11"/>
  <c r="G179" i="11"/>
  <c r="H188" i="11"/>
  <c r="B198" i="11"/>
  <c r="C207" i="11"/>
  <c r="G81" i="11"/>
  <c r="H159" i="11"/>
  <c r="E196" i="11"/>
  <c r="F220" i="11"/>
  <c r="G229" i="11"/>
  <c r="H238" i="11"/>
  <c r="B248" i="11"/>
  <c r="C257" i="11"/>
  <c r="D266" i="11"/>
  <c r="E275" i="11"/>
  <c r="F284" i="11"/>
  <c r="D151" i="11"/>
  <c r="H187" i="11"/>
  <c r="E218" i="11"/>
  <c r="F227" i="11"/>
  <c r="G236" i="11"/>
  <c r="H245" i="11"/>
  <c r="B255" i="11"/>
  <c r="C264" i="11"/>
  <c r="D273" i="11"/>
  <c r="E282" i="11"/>
  <c r="H124" i="11"/>
  <c r="H167" i="11"/>
  <c r="E204" i="11"/>
  <c r="F222" i="11"/>
  <c r="G231" i="11"/>
  <c r="H240" i="11"/>
  <c r="B250" i="11"/>
  <c r="C259" i="11"/>
  <c r="G263" i="11"/>
  <c r="F266" i="11"/>
  <c r="B270" i="11"/>
  <c r="H272" i="11"/>
  <c r="G275" i="11"/>
  <c r="C279" i="11"/>
  <c r="B282" i="11"/>
  <c r="H284" i="11"/>
  <c r="D288" i="11"/>
  <c r="H147" i="11"/>
  <c r="F193" i="11"/>
  <c r="E224" i="11"/>
  <c r="H235" i="11"/>
  <c r="D247" i="11"/>
  <c r="B261" i="11"/>
  <c r="E272" i="11"/>
  <c r="H283" i="11"/>
  <c r="F290" i="11"/>
  <c r="E293" i="11"/>
  <c r="D296" i="11"/>
  <c r="G299" i="11"/>
  <c r="F302" i="11"/>
  <c r="E305" i="11"/>
  <c r="H308" i="11"/>
  <c r="G311" i="11"/>
  <c r="F314" i="11"/>
  <c r="B318" i="11"/>
  <c r="H320" i="11"/>
  <c r="G323" i="11"/>
  <c r="C327" i="11"/>
  <c r="B330" i="11"/>
  <c r="H332" i="11"/>
  <c r="D336" i="11"/>
  <c r="C339" i="11"/>
  <c r="B342" i="11"/>
  <c r="E345" i="11"/>
  <c r="D348" i="11"/>
  <c r="C351" i="11"/>
  <c r="F354" i="11"/>
  <c r="E357" i="11"/>
  <c r="D360" i="11"/>
  <c r="C150" i="11"/>
  <c r="H195" i="11"/>
  <c r="G222" i="11"/>
  <c r="E236" i="11"/>
  <c r="H247" i="11"/>
  <c r="D259" i="11"/>
  <c r="B273" i="11"/>
  <c r="E284" i="11"/>
  <c r="C290" i="11"/>
  <c r="F293" i="11"/>
  <c r="E296" i="11"/>
  <c r="D299" i="11"/>
  <c r="G302" i="11"/>
  <c r="F305" i="11"/>
  <c r="E308" i="11"/>
  <c r="H311" i="11"/>
  <c r="G314" i="11"/>
  <c r="F317" i="11"/>
  <c r="B321" i="11"/>
  <c r="H323" i="11"/>
  <c r="C326" i="11"/>
  <c r="E328" i="11"/>
  <c r="G330" i="11"/>
  <c r="B333" i="11"/>
  <c r="D335" i="11"/>
  <c r="F337" i="11"/>
  <c r="H339" i="11"/>
  <c r="C342" i="11"/>
  <c r="E344" i="11"/>
  <c r="G346" i="11"/>
  <c r="B349" i="11"/>
  <c r="D351" i="11"/>
  <c r="F353" i="11"/>
  <c r="H355" i="11"/>
  <c r="C358" i="11"/>
  <c r="E360" i="11"/>
  <c r="G99" i="11"/>
  <c r="F161" i="11"/>
  <c r="C198" i="11"/>
  <c r="B221" i="11"/>
  <c r="C230" i="11"/>
  <c r="D239" i="11"/>
  <c r="E248" i="11"/>
  <c r="F257" i="11"/>
  <c r="G266" i="11"/>
  <c r="H275" i="11"/>
  <c r="B285" i="11"/>
  <c r="G289" i="11"/>
  <c r="B292" i="11"/>
  <c r="D294" i="11"/>
  <c r="F296" i="11"/>
  <c r="H298" i="11"/>
  <c r="C301" i="11"/>
  <c r="E303" i="11"/>
  <c r="G305" i="11"/>
  <c r="B308" i="11"/>
  <c r="D310" i="11"/>
  <c r="F312" i="11"/>
  <c r="H314" i="11"/>
  <c r="C317" i="11"/>
  <c r="E319" i="11"/>
  <c r="G321" i="11"/>
  <c r="B324" i="11"/>
  <c r="D326" i="11"/>
  <c r="F328" i="11"/>
  <c r="H330" i="11"/>
  <c r="C333" i="11"/>
  <c r="E335" i="11"/>
  <c r="G337" i="11"/>
  <c r="B340" i="11"/>
  <c r="D342" i="11"/>
  <c r="F344" i="11"/>
  <c r="H346" i="11"/>
  <c r="C349" i="11"/>
  <c r="E351" i="11"/>
  <c r="G353" i="11"/>
  <c r="B356" i="11"/>
  <c r="D358" i="11"/>
  <c r="F360" i="11"/>
  <c r="H362" i="11"/>
  <c r="C365" i="11"/>
  <c r="E367" i="11"/>
  <c r="E228" i="11"/>
  <c r="B265" i="11"/>
  <c r="F291" i="11"/>
  <c r="G300" i="11"/>
  <c r="H309" i="11"/>
  <c r="B319" i="11"/>
  <c r="C328" i="11"/>
  <c r="D337" i="11"/>
  <c r="E346" i="11"/>
  <c r="F355" i="11"/>
  <c r="B363" i="11"/>
  <c r="B366" i="11"/>
  <c r="G368" i="11"/>
  <c r="B371" i="11"/>
  <c r="B288" i="11"/>
  <c r="B323" i="11"/>
  <c r="G352" i="11"/>
  <c r="B368" i="11"/>
  <c r="H163" i="11"/>
  <c r="H239" i="11"/>
  <c r="E276" i="11"/>
  <c r="E294" i="11"/>
  <c r="F303" i="11"/>
  <c r="G312" i="11"/>
  <c r="H321" i="11"/>
  <c r="B331" i="11"/>
  <c r="C340" i="11"/>
  <c r="D349" i="11"/>
  <c r="E358" i="11"/>
  <c r="H363" i="11"/>
  <c r="B367" i="11"/>
  <c r="E369" i="11"/>
  <c r="G371" i="11"/>
  <c r="D235" i="11"/>
  <c r="F295" i="11"/>
  <c r="G320" i="11"/>
  <c r="C348" i="11"/>
  <c r="D367" i="11"/>
  <c r="E136" i="11"/>
  <c r="B233" i="11"/>
  <c r="F269" i="11"/>
  <c r="G292" i="11"/>
  <c r="H301" i="11"/>
  <c r="B311" i="11"/>
  <c r="C320" i="11"/>
  <c r="D329" i="11"/>
  <c r="E338" i="11"/>
  <c r="F347" i="11"/>
  <c r="G356" i="11"/>
  <c r="D363" i="11"/>
  <c r="E366" i="11"/>
  <c r="B369" i="11"/>
  <c r="D371" i="11"/>
  <c r="F216" i="11"/>
  <c r="B281" i="11"/>
  <c r="F311" i="11"/>
  <c r="G336" i="11"/>
  <c r="G362" i="11"/>
  <c r="H370" i="11"/>
  <c r="G345" i="11"/>
  <c r="H354" i="11"/>
  <c r="B364" i="11"/>
  <c r="G246" i="11"/>
  <c r="D305" i="11"/>
  <c r="G332" i="11"/>
  <c r="E364" i="11"/>
  <c r="C372" i="11"/>
  <c r="F363" i="11"/>
  <c r="C258" i="11"/>
  <c r="C308" i="11"/>
  <c r="G344" i="11"/>
  <c r="E365" i="11"/>
  <c r="H372" i="11"/>
  <c r="E334" i="11"/>
  <c r="F209" i="11"/>
  <c r="D297" i="11"/>
  <c r="H333" i="11"/>
  <c r="D361" i="11"/>
  <c r="C370" i="11"/>
  <c r="H297" i="11"/>
  <c r="F366" i="11"/>
  <c r="E203" i="11"/>
  <c r="C212" i="11"/>
  <c r="D168" i="11"/>
  <c r="G195" i="11"/>
  <c r="D187" i="11"/>
  <c r="E227" i="11"/>
  <c r="H254" i="11"/>
  <c r="G178" i="11"/>
  <c r="E234" i="11"/>
  <c r="H261" i="11"/>
  <c r="G130" i="11"/>
  <c r="H105" i="11"/>
  <c r="H166" i="11"/>
  <c r="F143" i="11"/>
  <c r="C192" i="11"/>
  <c r="D108" i="11"/>
  <c r="G143" i="11"/>
  <c r="F154" i="11"/>
  <c r="G163" i="11"/>
  <c r="H172" i="11"/>
  <c r="B182" i="11"/>
  <c r="C191" i="11"/>
  <c r="D200" i="11"/>
  <c r="E209" i="11"/>
  <c r="E129" i="11"/>
  <c r="B169" i="11"/>
  <c r="F205" i="11"/>
  <c r="H222" i="11"/>
  <c r="B232" i="11"/>
  <c r="C241" i="11"/>
  <c r="D250" i="11"/>
  <c r="E259" i="11"/>
  <c r="F268" i="11"/>
  <c r="G277" i="11"/>
  <c r="H90" i="11"/>
  <c r="E160" i="11"/>
  <c r="B197" i="11"/>
  <c r="G220" i="11"/>
  <c r="H229" i="11"/>
  <c r="B239" i="11"/>
  <c r="C248" i="11"/>
  <c r="D257" i="11"/>
  <c r="E266" i="11"/>
  <c r="F275" i="11"/>
  <c r="G284" i="11"/>
  <c r="E140" i="11"/>
  <c r="B177" i="11"/>
  <c r="F213" i="11"/>
  <c r="H224" i="11"/>
  <c r="B234" i="11"/>
  <c r="C243" i="11"/>
  <c r="D252" i="11"/>
  <c r="E261" i="11"/>
  <c r="D264" i="11"/>
  <c r="G267" i="11"/>
  <c r="F270" i="11"/>
  <c r="E273" i="11"/>
  <c r="H276" i="11"/>
  <c r="G279" i="11"/>
  <c r="F282" i="11"/>
  <c r="B286" i="11"/>
  <c r="H288" i="11"/>
  <c r="B157" i="11"/>
  <c r="H211" i="11"/>
  <c r="G226" i="11"/>
  <c r="C238" i="11"/>
  <c r="H251" i="11"/>
  <c r="D263" i="11"/>
  <c r="G274" i="11"/>
  <c r="D287" i="11"/>
  <c r="C291" i="11"/>
  <c r="B294" i="11"/>
  <c r="E297" i="11"/>
  <c r="D300" i="11"/>
  <c r="C303" i="11"/>
  <c r="F306" i="11"/>
  <c r="E309" i="11"/>
  <c r="D312" i="11"/>
  <c r="G315" i="11"/>
  <c r="F318" i="11"/>
  <c r="E321" i="11"/>
  <c r="H324" i="11"/>
  <c r="G327" i="11"/>
  <c r="F330" i="11"/>
  <c r="B334" i="11"/>
  <c r="H336" i="11"/>
  <c r="G339" i="11"/>
  <c r="C343" i="11"/>
  <c r="B346" i="11"/>
  <c r="H348" i="11"/>
  <c r="D352" i="11"/>
  <c r="C355" i="11"/>
  <c r="B358" i="11"/>
  <c r="E361" i="11"/>
  <c r="D159" i="11"/>
  <c r="B205" i="11"/>
  <c r="D227" i="11"/>
  <c r="G238" i="11"/>
  <c r="C250" i="11"/>
  <c r="H263" i="11"/>
  <c r="D275" i="11"/>
  <c r="D286" i="11"/>
  <c r="D291" i="11"/>
  <c r="C294" i="11"/>
  <c r="B297" i="11"/>
  <c r="E300" i="11"/>
  <c r="D303" i="11"/>
  <c r="C306" i="11"/>
  <c r="F309" i="11"/>
  <c r="E312" i="11"/>
  <c r="D315" i="11"/>
  <c r="G318" i="11"/>
  <c r="F321" i="11"/>
  <c r="E324" i="11"/>
  <c r="G326" i="11"/>
  <c r="B329" i="11"/>
  <c r="D331" i="11"/>
  <c r="F333" i="11"/>
  <c r="H335" i="11"/>
  <c r="C338" i="11"/>
  <c r="E340" i="11"/>
  <c r="G342" i="11"/>
  <c r="B345" i="11"/>
  <c r="D347" i="11"/>
  <c r="F349" i="11"/>
  <c r="H351" i="11"/>
  <c r="C354" i="11"/>
  <c r="E356" i="11"/>
  <c r="G358" i="11"/>
  <c r="B361" i="11"/>
  <c r="C134" i="11"/>
  <c r="G170" i="11"/>
  <c r="D207" i="11"/>
  <c r="D223" i="11"/>
  <c r="E232" i="11"/>
  <c r="F241" i="11"/>
  <c r="G250" i="11"/>
  <c r="H259" i="11"/>
  <c r="B269" i="11"/>
  <c r="C278" i="11"/>
  <c r="G286" i="11"/>
  <c r="D290" i="11"/>
  <c r="F292" i="11"/>
  <c r="H294" i="11"/>
  <c r="C297" i="11"/>
  <c r="E299" i="11"/>
  <c r="G301" i="11"/>
  <c r="B304" i="11"/>
  <c r="D306" i="11"/>
  <c r="F308" i="11"/>
  <c r="H310" i="11"/>
  <c r="C313" i="11"/>
  <c r="E315" i="11"/>
  <c r="G317" i="11"/>
  <c r="B320" i="11"/>
  <c r="D322" i="11"/>
  <c r="F324" i="11"/>
  <c r="H326" i="11"/>
  <c r="C329" i="11"/>
  <c r="E331" i="11"/>
  <c r="G333" i="11"/>
  <c r="B336" i="11"/>
  <c r="D338" i="11"/>
  <c r="F340" i="11"/>
  <c r="H342" i="11"/>
  <c r="C345" i="11"/>
  <c r="E347" i="11"/>
  <c r="G349" i="11"/>
  <c r="B352" i="11"/>
  <c r="D354" i="11"/>
  <c r="F356" i="11"/>
  <c r="H358" i="11"/>
  <c r="C361" i="11"/>
  <c r="E363" i="11"/>
  <c r="G365" i="11"/>
  <c r="G154" i="11"/>
  <c r="F237" i="11"/>
  <c r="C274" i="11"/>
  <c r="H293" i="11"/>
  <c r="B303" i="11"/>
  <c r="C312" i="11"/>
  <c r="D321" i="11"/>
  <c r="E330" i="11"/>
  <c r="F339" i="11"/>
  <c r="G348" i="11"/>
  <c r="H357" i="11"/>
  <c r="G363" i="11"/>
  <c r="G366" i="11"/>
  <c r="D369" i="11"/>
  <c r="F371" i="11"/>
  <c r="C300" i="11"/>
  <c r="H329" i="11"/>
  <c r="F359" i="11"/>
  <c r="G369" i="11"/>
  <c r="E200" i="11"/>
  <c r="B249" i="11"/>
  <c r="F285" i="11"/>
  <c r="G296" i="11"/>
  <c r="H305" i="11"/>
  <c r="B315" i="11"/>
  <c r="C324" i="11"/>
  <c r="D333" i="11"/>
  <c r="E342" i="11"/>
  <c r="F351" i="11"/>
  <c r="G360" i="11"/>
  <c r="G364" i="11"/>
  <c r="G367" i="11"/>
  <c r="B370" i="11"/>
  <c r="D372" i="11"/>
  <c r="F253" i="11"/>
  <c r="E302" i="11"/>
  <c r="F327" i="11"/>
  <c r="B355" i="11"/>
  <c r="C369" i="11"/>
  <c r="B173" i="11"/>
  <c r="C242" i="11"/>
  <c r="G278" i="11"/>
  <c r="B295" i="11"/>
  <c r="C304" i="11"/>
  <c r="D313" i="11"/>
  <c r="E322" i="11"/>
  <c r="F331" i="11"/>
  <c r="G340" i="11"/>
  <c r="H349" i="11"/>
  <c r="B359" i="11"/>
  <c r="C364" i="11"/>
  <c r="C367" i="11"/>
  <c r="F369" i="11"/>
  <c r="H371" i="11"/>
  <c r="C226" i="11"/>
  <c r="D293" i="11"/>
  <c r="E318" i="11"/>
  <c r="F343" i="11"/>
  <c r="D364" i="11"/>
  <c r="B372" i="11"/>
  <c r="G234" i="11"/>
  <c r="B253" i="11"/>
  <c r="D271" i="11"/>
  <c r="H287" i="11"/>
  <c r="C293" i="11"/>
  <c r="E295" i="11"/>
  <c r="B300" i="11"/>
  <c r="F304" i="11"/>
  <c r="C309" i="11"/>
  <c r="G313" i="11"/>
  <c r="B316" i="11"/>
  <c r="F320" i="11"/>
  <c r="C325" i="11"/>
  <c r="G329" i="11"/>
  <c r="D334" i="11"/>
  <c r="H338" i="11"/>
  <c r="C341" i="11"/>
  <c r="B348" i="11"/>
  <c r="F352" i="11"/>
  <c r="E359" i="11"/>
  <c r="D366" i="11"/>
  <c r="D283" i="11"/>
  <c r="E314" i="11"/>
  <c r="H341" i="11"/>
  <c r="B351" i="11"/>
  <c r="F367" i="11"/>
  <c r="B307" i="11"/>
  <c r="E371" i="11"/>
  <c r="H289" i="11"/>
  <c r="D317" i="11"/>
  <c r="F335" i="11"/>
  <c r="H353" i="11"/>
  <c r="D368" i="11"/>
  <c r="H271" i="11"/>
  <c r="H361" i="11"/>
  <c r="D251" i="11"/>
  <c r="E306" i="11"/>
  <c r="F315" i="11"/>
  <c r="B343" i="11"/>
  <c r="H364" i="11"/>
  <c r="E372" i="11"/>
  <c r="D325" i="11"/>
  <c r="E8" i="11"/>
  <c r="G117" i="11"/>
  <c r="F167" i="11"/>
  <c r="B150" i="11"/>
  <c r="E177" i="11"/>
  <c r="F186" i="11"/>
  <c r="B214" i="11"/>
  <c r="D218" i="11"/>
  <c r="G245" i="11"/>
  <c r="C273" i="11"/>
  <c r="D282" i="11"/>
  <c r="D215" i="11"/>
  <c r="F243" i="11"/>
  <c r="B271" i="11"/>
  <c r="E99" i="11"/>
  <c r="C124" i="11"/>
  <c r="C185" i="11"/>
  <c r="F155" i="11"/>
  <c r="C204" i="11"/>
  <c r="C133" i="11"/>
  <c r="C147" i="11"/>
  <c r="H156" i="11"/>
  <c r="B166" i="11"/>
  <c r="C175" i="11"/>
  <c r="D184" i="11"/>
  <c r="E193" i="11"/>
  <c r="F202" i="11"/>
  <c r="G211" i="11"/>
  <c r="F141" i="11"/>
  <c r="C178" i="11"/>
  <c r="G214" i="11"/>
  <c r="C225" i="11"/>
  <c r="D234" i="11"/>
  <c r="E243" i="11"/>
  <c r="F252" i="11"/>
  <c r="G261" i="11"/>
  <c r="H270" i="11"/>
  <c r="B280" i="11"/>
  <c r="G131" i="11"/>
  <c r="F169" i="11"/>
  <c r="C206" i="11"/>
  <c r="B223" i="11"/>
  <c r="C232" i="11"/>
  <c r="D241" i="11"/>
  <c r="E250" i="11"/>
  <c r="F259" i="11"/>
  <c r="G268" i="11"/>
  <c r="H277" i="11"/>
  <c r="B287" i="11"/>
  <c r="F149" i="11"/>
  <c r="C186" i="11"/>
  <c r="B218" i="11"/>
  <c r="C227" i="11"/>
  <c r="D236" i="11"/>
  <c r="E245" i="11"/>
  <c r="F254" i="11"/>
  <c r="B262" i="11"/>
  <c r="E265" i="11"/>
  <c r="D268" i="11"/>
  <c r="C271" i="11"/>
  <c r="F274" i="11"/>
  <c r="E277" i="11"/>
  <c r="D280" i="11"/>
  <c r="G283" i="11"/>
  <c r="F286" i="11"/>
  <c r="E289" i="11"/>
  <c r="D175" i="11"/>
  <c r="E217" i="11"/>
  <c r="B229" i="11"/>
  <c r="G242" i="11"/>
  <c r="C254" i="11"/>
  <c r="F265" i="11"/>
  <c r="D279" i="11"/>
  <c r="E288" i="11"/>
  <c r="G291" i="11"/>
  <c r="C295" i="11"/>
  <c r="B298" i="11"/>
  <c r="H300" i="11"/>
  <c r="D304" i="11"/>
  <c r="C307" i="11"/>
  <c r="B310" i="11"/>
  <c r="E313" i="11"/>
  <c r="D316" i="11"/>
  <c r="C319" i="11"/>
  <c r="F322" i="11"/>
  <c r="E325" i="11"/>
  <c r="D328" i="11"/>
  <c r="G331" i="11"/>
  <c r="F334" i="11"/>
  <c r="E337" i="11"/>
  <c r="H340" i="11"/>
  <c r="G343" i="11"/>
  <c r="F346" i="11"/>
  <c r="B350" i="11"/>
  <c r="H352" i="11"/>
  <c r="G355" i="11"/>
  <c r="C359" i="11"/>
  <c r="F72" i="11"/>
  <c r="E168" i="11"/>
  <c r="C218" i="11"/>
  <c r="F229" i="11"/>
  <c r="B241" i="11"/>
  <c r="G254" i="11"/>
  <c r="C266" i="11"/>
  <c r="F277" i="11"/>
  <c r="F288" i="11"/>
  <c r="H291" i="11"/>
  <c r="G294" i="11"/>
  <c r="C298" i="11"/>
  <c r="B301" i="11"/>
  <c r="H303" i="11"/>
  <c r="D307" i="11"/>
  <c r="C310" i="11"/>
  <c r="B313" i="11"/>
  <c r="E316" i="11"/>
  <c r="D319" i="11"/>
  <c r="C322" i="11"/>
  <c r="B325" i="11"/>
  <c r="D327" i="11"/>
  <c r="F329" i="11"/>
  <c r="H331" i="11"/>
  <c r="C334" i="11"/>
  <c r="E336" i="11"/>
  <c r="G338" i="11"/>
  <c r="B341" i="11"/>
  <c r="D343" i="11"/>
  <c r="F345" i="11"/>
  <c r="H347" i="11"/>
  <c r="C350" i="11"/>
  <c r="E352" i="11"/>
  <c r="G354" i="11"/>
  <c r="B357" i="11"/>
  <c r="D359" i="11"/>
  <c r="F361" i="11"/>
  <c r="D143" i="11"/>
  <c r="H179" i="11"/>
  <c r="H215" i="11"/>
  <c r="F225" i="11"/>
  <c r="H243" i="11"/>
  <c r="C262" i="11"/>
  <c r="E280" i="11"/>
  <c r="H290" i="11"/>
  <c r="G297" i="11"/>
  <c r="D302" i="11"/>
  <c r="H306" i="11"/>
  <c r="E311" i="11"/>
  <c r="D318" i="11"/>
  <c r="H322" i="11"/>
  <c r="E327" i="11"/>
  <c r="B332" i="11"/>
  <c r="F336" i="11"/>
  <c r="E343" i="11"/>
  <c r="D350" i="11"/>
  <c r="C357" i="11"/>
  <c r="G361" i="11"/>
  <c r="D191" i="11"/>
  <c r="C296" i="11"/>
  <c r="F323" i="11"/>
  <c r="C360" i="11"/>
  <c r="H369" i="11"/>
  <c r="B339" i="11"/>
  <c r="F221" i="11"/>
  <c r="B299" i="11"/>
  <c r="E326" i="11"/>
  <c r="E362" i="11"/>
  <c r="F370" i="11"/>
  <c r="D309" i="11"/>
  <c r="D370" i="11"/>
  <c r="H286" i="11"/>
  <c r="G324" i="11"/>
  <c r="C352" i="11"/>
  <c r="H367" i="11"/>
  <c r="E244" i="11"/>
  <c r="E350" i="11"/>
  <c r="H120" i="11"/>
  <c r="B138" i="11"/>
  <c r="C159" i="11"/>
  <c r="H204" i="11"/>
  <c r="G150" i="11"/>
  <c r="F236" i="11"/>
  <c r="B264" i="11"/>
  <c r="C142" i="11"/>
  <c r="D225" i="11"/>
  <c r="G252" i="11"/>
  <c r="C280" i="11"/>
  <c r="D220" i="11"/>
  <c r="H256" i="11"/>
  <c r="D272" i="11"/>
  <c r="D284" i="11"/>
  <c r="H219" i="11"/>
  <c r="C270" i="11"/>
  <c r="G295" i="11"/>
  <c r="G307" i="11"/>
  <c r="D320" i="11"/>
  <c r="D332" i="11"/>
  <c r="D344" i="11"/>
  <c r="H356" i="11"/>
  <c r="E220" i="11"/>
  <c r="E268" i="11"/>
  <c r="H295" i="11"/>
  <c r="H307" i="11"/>
  <c r="H319" i="11"/>
  <c r="C330" i="11"/>
  <c r="D339" i="11"/>
  <c r="E348" i="11"/>
  <c r="F357" i="11"/>
  <c r="B189" i="11"/>
  <c r="C246" i="11"/>
  <c r="G282" i="11"/>
  <c r="B296" i="11"/>
  <c r="C305" i="11"/>
  <c r="D314" i="11"/>
  <c r="E323" i="11"/>
  <c r="F332" i="11"/>
  <c r="G341" i="11"/>
  <c r="H350" i="11"/>
  <c r="B360" i="11"/>
  <c r="D219" i="11"/>
  <c r="F307" i="11"/>
  <c r="C344" i="11"/>
  <c r="C368" i="11"/>
  <c r="H345" i="11"/>
  <c r="D267" i="11"/>
  <c r="F319" i="11"/>
  <c r="C356" i="11"/>
  <c r="C371" i="11"/>
  <c r="D341" i="11"/>
  <c r="E260" i="11"/>
  <c r="H317" i="11"/>
  <c r="E354" i="11"/>
  <c r="G370" i="11"/>
  <c r="C332" i="11"/>
  <c r="B365" i="11"/>
  <c r="E290" i="11"/>
  <c r="F362" i="11"/>
  <c r="D357" i="11"/>
  <c r="E256" i="11"/>
  <c r="H304" i="11"/>
  <c r="E341" i="11"/>
  <c r="B257" i="11"/>
  <c r="B317" i="11"/>
  <c r="D355" i="11"/>
  <c r="F273" i="11"/>
  <c r="B312" i="11"/>
  <c r="E339" i="11"/>
  <c r="H366" i="11"/>
  <c r="D365" i="11"/>
  <c r="E310" i="11"/>
  <c r="C316" i="11"/>
  <c r="G308" i="11"/>
  <c r="G304" i="11"/>
  <c r="E63" i="11"/>
  <c r="E229" i="11"/>
  <c r="C263" i="11"/>
  <c r="C275" i="11"/>
  <c r="C287" i="11"/>
  <c r="F233" i="11"/>
  <c r="F281" i="11"/>
  <c r="F298" i="11"/>
  <c r="C311" i="11"/>
  <c r="C323" i="11"/>
  <c r="C335" i="11"/>
  <c r="G347" i="11"/>
  <c r="G359" i="11"/>
  <c r="H231" i="11"/>
  <c r="C282" i="11"/>
  <c r="G298" i="11"/>
  <c r="G310" i="11"/>
  <c r="D323" i="11"/>
  <c r="E332" i="11"/>
  <c r="F341" i="11"/>
  <c r="G350" i="11"/>
  <c r="H359" i="11"/>
  <c r="G218" i="11"/>
  <c r="D255" i="11"/>
  <c r="B289" i="11"/>
  <c r="D298" i="11"/>
  <c r="E307" i="11"/>
  <c r="F316" i="11"/>
  <c r="G325" i="11"/>
  <c r="H334" i="11"/>
  <c r="B344" i="11"/>
  <c r="C353" i="11"/>
  <c r="D362" i="11"/>
  <c r="H255" i="11"/>
  <c r="G316" i="11"/>
  <c r="D353" i="11"/>
  <c r="E370" i="11"/>
  <c r="H365" i="11"/>
  <c r="C292" i="11"/>
  <c r="G328" i="11"/>
  <c r="C363" i="11"/>
  <c r="C182" i="11"/>
  <c r="B327" i="11"/>
  <c r="F145" i="11"/>
  <c r="E184" i="11"/>
  <c r="H316" i="11"/>
  <c r="G186" i="11"/>
  <c r="B305" i="11"/>
  <c r="B337" i="11"/>
  <c r="E152" i="11"/>
  <c r="G293" i="11"/>
  <c r="C321" i="11"/>
  <c r="F348" i="11"/>
  <c r="E298" i="11"/>
  <c r="H313" i="11"/>
  <c r="H368" i="11"/>
  <c r="D345" i="11"/>
  <c r="G158" i="11"/>
  <c r="F238" i="11"/>
  <c r="B266" i="11"/>
  <c r="B278" i="11"/>
  <c r="G138" i="11"/>
  <c r="B245" i="11"/>
  <c r="D289" i="11"/>
  <c r="B302" i="11"/>
  <c r="B314" i="11"/>
  <c r="B326" i="11"/>
  <c r="F338" i="11"/>
  <c r="F350" i="11"/>
  <c r="C127" i="11"/>
  <c r="F245" i="11"/>
  <c r="F289" i="11"/>
  <c r="F301" i="11"/>
  <c r="C314" i="11"/>
  <c r="F325" i="11"/>
  <c r="G334" i="11"/>
  <c r="H343" i="11"/>
  <c r="B353" i="11"/>
  <c r="C362" i="11"/>
  <c r="H227" i="11"/>
  <c r="E264" i="11"/>
  <c r="E291" i="11"/>
  <c r="F300" i="11"/>
  <c r="G309" i="11"/>
  <c r="H318" i="11"/>
  <c r="B328" i="11"/>
  <c r="C337" i="11"/>
  <c r="D346" i="11"/>
  <c r="E355" i="11"/>
  <c r="F364" i="11"/>
  <c r="C289" i="11"/>
  <c r="H325" i="11"/>
  <c r="B362" i="11"/>
  <c r="G372" i="11"/>
  <c r="H108" i="11"/>
  <c r="D301" i="11"/>
  <c r="H337" i="11"/>
  <c r="C366" i="11"/>
  <c r="B291" i="11"/>
  <c r="F372" i="11"/>
  <c r="F299" i="11"/>
  <c r="C336" i="11"/>
  <c r="F365" i="11"/>
  <c r="G262" i="11"/>
  <c r="F368" i="11"/>
  <c r="D195" i="11"/>
  <c r="G247" i="11"/>
  <c r="H268" i="11"/>
  <c r="E281" i="11"/>
  <c r="H292" i="11"/>
  <c r="E329" i="11"/>
  <c r="E353" i="11"/>
  <c r="E292" i="11"/>
  <c r="H327" i="11"/>
  <c r="C346" i="11"/>
  <c r="B237" i="11"/>
  <c r="H302" i="11"/>
  <c r="D330" i="11"/>
  <c r="G357" i="11"/>
  <c r="B335" i="11"/>
  <c r="G230" i="11"/>
  <c r="B347" i="11"/>
  <c r="H223" i="11"/>
  <c r="E368" i="11"/>
  <c r="D21" i="1"/>
  <c r="N39" i="1" l="1"/>
  <c r="M40" i="1"/>
  <c r="K41" i="1"/>
  <c r="E37" i="1"/>
  <c r="G21" i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72" i="1"/>
  <c r="S29" i="1"/>
  <c r="T29" i="1"/>
  <c r="U29" i="1"/>
  <c r="V29" i="1"/>
  <c r="W29" i="1"/>
  <c r="H29" i="1"/>
  <c r="O39" i="1" l="1"/>
  <c r="N40" i="1"/>
  <c r="L41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P39" i="1" l="1"/>
  <c r="O40" i="1"/>
  <c r="M41" i="1"/>
  <c r="I22" i="1"/>
  <c r="Q39" i="1" l="1"/>
  <c r="P40" i="1"/>
  <c r="N41" i="1"/>
  <c r="M22" i="1"/>
  <c r="L22" i="1"/>
  <c r="J22" i="1"/>
  <c r="U22" i="1"/>
  <c r="G22" i="1"/>
  <c r="F22" i="1"/>
  <c r="V22" i="1"/>
  <c r="W22" i="1"/>
  <c r="E22" i="1"/>
  <c r="K22" i="1"/>
  <c r="S22" i="1"/>
  <c r="T22" i="1"/>
  <c r="H22" i="1"/>
  <c r="R39" i="1" l="1"/>
  <c r="Q40" i="1"/>
  <c r="O41" i="1"/>
  <c r="F23" i="1"/>
  <c r="F25" i="1" s="1"/>
  <c r="J23" i="1"/>
  <c r="J25" i="1" s="1"/>
  <c r="J62" i="1" s="1"/>
  <c r="N23" i="1"/>
  <c r="N25" i="1" s="1"/>
  <c r="R23" i="1"/>
  <c r="R25" i="1" s="1"/>
  <c r="V23" i="1"/>
  <c r="L23" i="1"/>
  <c r="L25" i="1" s="1"/>
  <c r="L62" i="1" s="1"/>
  <c r="T23" i="1"/>
  <c r="T25" i="1" s="1"/>
  <c r="G23" i="1"/>
  <c r="G25" i="1" s="1"/>
  <c r="O23" i="1"/>
  <c r="O25" i="1" s="1"/>
  <c r="W23" i="1"/>
  <c r="I23" i="1"/>
  <c r="I25" i="1" s="1"/>
  <c r="I62" i="1" s="1"/>
  <c r="M23" i="1"/>
  <c r="M25" i="1" s="1"/>
  <c r="M62" i="1" s="1"/>
  <c r="Q23" i="1"/>
  <c r="Q25" i="1" s="1"/>
  <c r="U23" i="1"/>
  <c r="H23" i="1"/>
  <c r="H25" i="1" s="1"/>
  <c r="P23" i="1"/>
  <c r="P25" i="1" s="1"/>
  <c r="E23" i="1"/>
  <c r="E25" i="1" s="1"/>
  <c r="E62" i="1" s="1"/>
  <c r="K23" i="1"/>
  <c r="K25" i="1" s="1"/>
  <c r="K62" i="1" s="1"/>
  <c r="S23" i="1"/>
  <c r="S25" i="1" s="1"/>
  <c r="S39" i="1" l="1"/>
  <c r="R40" i="1"/>
  <c r="P41" i="1"/>
  <c r="U25" i="1"/>
  <c r="U28" i="1" s="1"/>
  <c r="U31" i="1" s="1"/>
  <c r="U57" i="1" s="1"/>
  <c r="W25" i="1"/>
  <c r="W28" i="1" s="1"/>
  <c r="W31" i="1" s="1"/>
  <c r="W57" i="1" s="1"/>
  <c r="V25" i="1"/>
  <c r="V28" i="1" s="1"/>
  <c r="V31" i="1" s="1"/>
  <c r="V57" i="1" s="1"/>
  <c r="T28" i="1"/>
  <c r="T31" i="1" s="1"/>
  <c r="T57" i="1" s="1"/>
  <c r="S28" i="1"/>
  <c r="S31" i="1" s="1"/>
  <c r="S57" i="1" s="1"/>
  <c r="M28" i="1"/>
  <c r="O28" i="1"/>
  <c r="F28" i="1"/>
  <c r="F62" i="1"/>
  <c r="L28" i="1"/>
  <c r="J28" i="1"/>
  <c r="K28" i="1"/>
  <c r="N28" i="1"/>
  <c r="P28" i="1"/>
  <c r="E28" i="1"/>
  <c r="Q28" i="1"/>
  <c r="H28" i="1"/>
  <c r="H62" i="1"/>
  <c r="I28" i="1"/>
  <c r="G28" i="1"/>
  <c r="G62" i="1"/>
  <c r="R28" i="1"/>
  <c r="T39" i="1" l="1"/>
  <c r="S40" i="1"/>
  <c r="Q41" i="1"/>
  <c r="R31" i="1"/>
  <c r="R57" i="1" s="1"/>
  <c r="Q31" i="1"/>
  <c r="Q57" i="1" s="1"/>
  <c r="P31" i="1"/>
  <c r="P57" i="1" s="1"/>
  <c r="K31" i="1"/>
  <c r="K57" i="1" s="1"/>
  <c r="O31" i="1"/>
  <c r="O57" i="1" s="1"/>
  <c r="G31" i="1"/>
  <c r="G57" i="1" s="1"/>
  <c r="H31" i="1"/>
  <c r="H57" i="1" s="1"/>
  <c r="E31" i="1"/>
  <c r="E57" i="1" s="1"/>
  <c r="N31" i="1"/>
  <c r="N57" i="1" s="1"/>
  <c r="J31" i="1"/>
  <c r="J57" i="1" s="1"/>
  <c r="F31" i="1"/>
  <c r="F57" i="1" s="1"/>
  <c r="M31" i="1"/>
  <c r="M57" i="1" s="1"/>
  <c r="I31" i="1"/>
  <c r="I57" i="1" s="1"/>
  <c r="L31" i="1"/>
  <c r="L57" i="1" s="1"/>
  <c r="U39" i="1" l="1"/>
  <c r="T40" i="1"/>
  <c r="R41" i="1"/>
  <c r="D23" i="1"/>
  <c r="D25" i="1" s="1"/>
  <c r="D62" i="1" s="1"/>
  <c r="V39" i="1" l="1"/>
  <c r="U40" i="1"/>
  <c r="S41" i="1"/>
  <c r="D28" i="1"/>
  <c r="D31" i="1" s="1"/>
  <c r="D57" i="1" s="1"/>
  <c r="C67" i="1" s="1"/>
  <c r="W39" i="1" l="1"/>
  <c r="W40" i="1" s="1"/>
  <c r="V40" i="1"/>
  <c r="T41" i="1"/>
  <c r="D33" i="1"/>
  <c r="D32" i="1"/>
  <c r="D45" i="1" l="1"/>
  <c r="D46" i="1" s="1"/>
  <c r="D48" i="1" s="1"/>
  <c r="E33" i="1"/>
  <c r="E34" i="1" s="1"/>
  <c r="U41" i="1"/>
  <c r="D34" i="1"/>
  <c r="D36" i="1" s="1"/>
  <c r="E32" i="1"/>
  <c r="D47" i="1" l="1"/>
  <c r="D49" i="1" s="1"/>
  <c r="E45" i="1"/>
  <c r="E46" i="1" s="1"/>
  <c r="E48" i="1" s="1"/>
  <c r="F33" i="1"/>
  <c r="F34" i="1" s="1"/>
  <c r="F58" i="1" s="1"/>
  <c r="F59" i="1" s="1"/>
  <c r="V41" i="1"/>
  <c r="W41" i="1"/>
  <c r="D58" i="1"/>
  <c r="D59" i="1" s="1"/>
  <c r="D60" i="1" s="1"/>
  <c r="E51" i="1"/>
  <c r="E53" i="1" s="1"/>
  <c r="E58" i="1"/>
  <c r="E59" i="1" s="1"/>
  <c r="E60" i="1" s="1"/>
  <c r="D51" i="1"/>
  <c r="F32" i="1"/>
  <c r="E47" i="1" l="1"/>
  <c r="E49" i="1" s="1"/>
  <c r="F45" i="1"/>
  <c r="F46" i="1" s="1"/>
  <c r="F48" i="1" s="1"/>
  <c r="G33" i="1"/>
  <c r="E36" i="1"/>
  <c r="E52" i="1"/>
  <c r="E54" i="1"/>
  <c r="D42" i="1"/>
  <c r="D43" i="1" s="1"/>
  <c r="D53" i="1"/>
  <c r="D54" i="1"/>
  <c r="D55" i="1" s="1"/>
  <c r="D52" i="1"/>
  <c r="F51" i="1"/>
  <c r="F60" i="1"/>
  <c r="G32" i="1"/>
  <c r="F47" i="1" l="1"/>
  <c r="F49" i="1" s="1"/>
  <c r="G45" i="1"/>
  <c r="G46" i="1" s="1"/>
  <c r="G48" i="1" s="1"/>
  <c r="H33" i="1"/>
  <c r="E55" i="1"/>
  <c r="F36" i="1"/>
  <c r="E42" i="1"/>
  <c r="E43" i="1" s="1"/>
  <c r="F52" i="1"/>
  <c r="F53" i="1"/>
  <c r="F54" i="1"/>
  <c r="G34" i="1"/>
  <c r="H32" i="1"/>
  <c r="G47" i="1" l="1"/>
  <c r="G49" i="1" s="1"/>
  <c r="H45" i="1"/>
  <c r="H46" i="1" s="1"/>
  <c r="H48" i="1" s="1"/>
  <c r="I33" i="1"/>
  <c r="G36" i="1"/>
  <c r="F42" i="1"/>
  <c r="F43" i="1" s="1"/>
  <c r="G58" i="1"/>
  <c r="G59" i="1" s="1"/>
  <c r="G60" i="1" s="1"/>
  <c r="F55" i="1"/>
  <c r="G51" i="1"/>
  <c r="H34" i="1"/>
  <c r="H58" i="1" s="1"/>
  <c r="I32" i="1"/>
  <c r="H47" i="1" l="1"/>
  <c r="H49" i="1" s="1"/>
  <c r="I45" i="1"/>
  <c r="I46" i="1" s="1"/>
  <c r="I48" i="1" s="1"/>
  <c r="J33" i="1"/>
  <c r="H36" i="1"/>
  <c r="G42" i="1"/>
  <c r="G43" i="1" s="1"/>
  <c r="G52" i="1"/>
  <c r="G53" i="1"/>
  <c r="H51" i="1"/>
  <c r="G54" i="1"/>
  <c r="G55" i="1" s="1"/>
  <c r="I34" i="1"/>
  <c r="H59" i="1"/>
  <c r="H60" i="1" s="1"/>
  <c r="J32" i="1"/>
  <c r="I47" i="1" l="1"/>
  <c r="I49" i="1" s="1"/>
  <c r="J45" i="1"/>
  <c r="J46" i="1" s="1"/>
  <c r="J48" i="1" s="1"/>
  <c r="K33" i="1"/>
  <c r="I36" i="1"/>
  <c r="H42" i="1"/>
  <c r="H43" i="1" s="1"/>
  <c r="I51" i="1"/>
  <c r="I58" i="1"/>
  <c r="I59" i="1" s="1"/>
  <c r="I60" i="1" s="1"/>
  <c r="H52" i="1"/>
  <c r="H53" i="1"/>
  <c r="H54" i="1"/>
  <c r="H55" i="1" s="1"/>
  <c r="J34" i="1"/>
  <c r="K32" i="1"/>
  <c r="J47" i="1" l="1"/>
  <c r="J49" i="1" s="1"/>
  <c r="K45" i="1"/>
  <c r="K46" i="1" s="1"/>
  <c r="K48" i="1" s="1"/>
  <c r="L33" i="1"/>
  <c r="L34" i="1" s="1"/>
  <c r="J36" i="1"/>
  <c r="I42" i="1"/>
  <c r="I43" i="1" s="1"/>
  <c r="J51" i="1"/>
  <c r="J58" i="1"/>
  <c r="J59" i="1" s="1"/>
  <c r="J60" i="1" s="1"/>
  <c r="I54" i="1"/>
  <c r="I55" i="1" s="1"/>
  <c r="I53" i="1"/>
  <c r="I52" i="1"/>
  <c r="K34" i="1"/>
  <c r="L32" i="1"/>
  <c r="K47" i="1" l="1"/>
  <c r="K49" i="1" s="1"/>
  <c r="L45" i="1"/>
  <c r="L46" i="1" s="1"/>
  <c r="L48" i="1" s="1"/>
  <c r="M33" i="1"/>
  <c r="M34" i="1" s="1"/>
  <c r="K36" i="1"/>
  <c r="L36" i="1" s="1"/>
  <c r="J42" i="1"/>
  <c r="J43" i="1" s="1"/>
  <c r="L58" i="1"/>
  <c r="L59" i="1" s="1"/>
  <c r="L60" i="1" s="1"/>
  <c r="L51" i="1"/>
  <c r="K51" i="1"/>
  <c r="K58" i="1"/>
  <c r="K59" i="1" s="1"/>
  <c r="K60" i="1" s="1"/>
  <c r="J54" i="1"/>
  <c r="J55" i="1" s="1"/>
  <c r="J52" i="1"/>
  <c r="J53" i="1"/>
  <c r="M32" i="1"/>
  <c r="L47" i="1" l="1"/>
  <c r="L49" i="1" s="1"/>
  <c r="M45" i="1"/>
  <c r="M46" i="1" s="1"/>
  <c r="M48" i="1" s="1"/>
  <c r="N33" i="1"/>
  <c r="N34" i="1" s="1"/>
  <c r="M36" i="1"/>
  <c r="K42" i="1"/>
  <c r="K43" i="1" s="1"/>
  <c r="K52" i="1"/>
  <c r="K54" i="1"/>
  <c r="K55" i="1" s="1"/>
  <c r="K53" i="1"/>
  <c r="L52" i="1"/>
  <c r="L53" i="1"/>
  <c r="L54" i="1"/>
  <c r="M51" i="1"/>
  <c r="M58" i="1"/>
  <c r="M59" i="1" s="1"/>
  <c r="M60" i="1" s="1"/>
  <c r="N32" i="1"/>
  <c r="M47" i="1" l="1"/>
  <c r="M49" i="1" s="1"/>
  <c r="N45" i="1"/>
  <c r="N46" i="1" s="1"/>
  <c r="N48" i="1" s="1"/>
  <c r="O33" i="1"/>
  <c r="O34" i="1" s="1"/>
  <c r="N36" i="1"/>
  <c r="L42" i="1"/>
  <c r="L43" i="1" s="1"/>
  <c r="L55" i="1"/>
  <c r="M53" i="1"/>
  <c r="M52" i="1"/>
  <c r="M54" i="1"/>
  <c r="N51" i="1"/>
  <c r="N58" i="1"/>
  <c r="N59" i="1" s="1"/>
  <c r="N60" i="1" s="1"/>
  <c r="O32" i="1"/>
  <c r="N47" i="1" l="1"/>
  <c r="N49" i="1" s="1"/>
  <c r="O45" i="1"/>
  <c r="O46" i="1" s="1"/>
  <c r="O48" i="1" s="1"/>
  <c r="P33" i="1"/>
  <c r="P34" i="1" s="1"/>
  <c r="O36" i="1"/>
  <c r="M42" i="1"/>
  <c r="M43" i="1" s="1"/>
  <c r="M55" i="1"/>
  <c r="O51" i="1"/>
  <c r="O58" i="1"/>
  <c r="O59" i="1" s="1"/>
  <c r="O60" i="1" s="1"/>
  <c r="N54" i="1"/>
  <c r="N52" i="1"/>
  <c r="N53" i="1"/>
  <c r="P32" i="1"/>
  <c r="O47" i="1" l="1"/>
  <c r="O49" i="1" s="1"/>
  <c r="P45" i="1"/>
  <c r="P46" i="1" s="1"/>
  <c r="P48" i="1" s="1"/>
  <c r="Q33" i="1"/>
  <c r="Q34" i="1" s="1"/>
  <c r="P36" i="1"/>
  <c r="N42" i="1"/>
  <c r="N43" i="1" s="1"/>
  <c r="N55" i="1"/>
  <c r="O54" i="1"/>
  <c r="O53" i="1"/>
  <c r="O52" i="1"/>
  <c r="P58" i="1"/>
  <c r="P59" i="1" s="1"/>
  <c r="P60" i="1" s="1"/>
  <c r="P51" i="1"/>
  <c r="Q32" i="1"/>
  <c r="P47" i="1" l="1"/>
  <c r="P49" i="1" s="1"/>
  <c r="Q45" i="1"/>
  <c r="Q46" i="1" s="1"/>
  <c r="Q48" i="1" s="1"/>
  <c r="R33" i="1"/>
  <c r="R34" i="1" s="1"/>
  <c r="Q36" i="1"/>
  <c r="O42" i="1"/>
  <c r="O43" i="1" s="1"/>
  <c r="O55" i="1"/>
  <c r="Q51" i="1"/>
  <c r="Q58" i="1"/>
  <c r="Q59" i="1" s="1"/>
  <c r="Q60" i="1" s="1"/>
  <c r="P54" i="1"/>
  <c r="P53" i="1"/>
  <c r="P52" i="1"/>
  <c r="R32" i="1"/>
  <c r="Q47" i="1" l="1"/>
  <c r="Q49" i="1" s="1"/>
  <c r="R45" i="1"/>
  <c r="R46" i="1" s="1"/>
  <c r="R48" i="1" s="1"/>
  <c r="S33" i="1"/>
  <c r="S34" i="1" s="1"/>
  <c r="R36" i="1"/>
  <c r="P42" i="1"/>
  <c r="P43" i="1" s="1"/>
  <c r="P55" i="1"/>
  <c r="R51" i="1"/>
  <c r="R58" i="1"/>
  <c r="R59" i="1" s="1"/>
  <c r="R60" i="1" s="1"/>
  <c r="Q52" i="1"/>
  <c r="Q54" i="1"/>
  <c r="Q55" i="1" s="1"/>
  <c r="Q53" i="1"/>
  <c r="S32" i="1"/>
  <c r="R47" i="1" l="1"/>
  <c r="R49" i="1" s="1"/>
  <c r="S45" i="1"/>
  <c r="S46" i="1" s="1"/>
  <c r="S48" i="1" s="1"/>
  <c r="T33" i="1"/>
  <c r="T34" i="1" s="1"/>
  <c r="S36" i="1"/>
  <c r="Q42" i="1"/>
  <c r="Q43" i="1" s="1"/>
  <c r="S51" i="1"/>
  <c r="S58" i="1"/>
  <c r="S59" i="1" s="1"/>
  <c r="S60" i="1" s="1"/>
  <c r="R54" i="1"/>
  <c r="R55" i="1" s="1"/>
  <c r="R52" i="1"/>
  <c r="R53" i="1"/>
  <c r="T32" i="1"/>
  <c r="S47" i="1" l="1"/>
  <c r="S49" i="1" s="1"/>
  <c r="T45" i="1"/>
  <c r="T46" i="1" s="1"/>
  <c r="T48" i="1" s="1"/>
  <c r="U33" i="1"/>
  <c r="U34" i="1" s="1"/>
  <c r="T36" i="1"/>
  <c r="R42" i="1"/>
  <c r="R43" i="1" s="1"/>
  <c r="T51" i="1"/>
  <c r="T58" i="1"/>
  <c r="T59" i="1" s="1"/>
  <c r="T60" i="1" s="1"/>
  <c r="S53" i="1"/>
  <c r="S54" i="1"/>
  <c r="S55" i="1" s="1"/>
  <c r="S52" i="1"/>
  <c r="U32" i="1"/>
  <c r="U45" i="1" l="1"/>
  <c r="U46" i="1" s="1"/>
  <c r="U48" i="1" s="1"/>
  <c r="T47" i="1"/>
  <c r="T49" i="1" s="1"/>
  <c r="V33" i="1"/>
  <c r="V34" i="1" s="1"/>
  <c r="U36" i="1"/>
  <c r="S42" i="1"/>
  <c r="S43" i="1" s="1"/>
  <c r="U51" i="1"/>
  <c r="U58" i="1"/>
  <c r="U59" i="1" s="1"/>
  <c r="U60" i="1" s="1"/>
  <c r="T54" i="1"/>
  <c r="T55" i="1" s="1"/>
  <c r="T53" i="1"/>
  <c r="T52" i="1"/>
  <c r="V32" i="1"/>
  <c r="V45" i="1" l="1"/>
  <c r="V46" i="1" s="1"/>
  <c r="V48" i="1" s="1"/>
  <c r="U47" i="1"/>
  <c r="U49" i="1" s="1"/>
  <c r="W33" i="1"/>
  <c r="W34" i="1" s="1"/>
  <c r="V36" i="1"/>
  <c r="T42" i="1"/>
  <c r="T43" i="1" s="1"/>
  <c r="V51" i="1"/>
  <c r="V58" i="1"/>
  <c r="V59" i="1" s="1"/>
  <c r="V60" i="1" s="1"/>
  <c r="U54" i="1"/>
  <c r="U55" i="1" s="1"/>
  <c r="U53" i="1"/>
  <c r="U52" i="1"/>
  <c r="W32" i="1"/>
  <c r="W45" i="1" l="1"/>
  <c r="W46" i="1" s="1"/>
  <c r="V47" i="1"/>
  <c r="V49" i="1" s="1"/>
  <c r="W36" i="1"/>
  <c r="U42" i="1"/>
  <c r="U43" i="1" s="1"/>
  <c r="W51" i="1"/>
  <c r="W58" i="1"/>
  <c r="W59" i="1" s="1"/>
  <c r="W60" i="1" s="1"/>
  <c r="C70" i="1" s="1"/>
  <c r="V54" i="1"/>
  <c r="V55" i="1" s="1"/>
  <c r="V52" i="1"/>
  <c r="V53" i="1"/>
  <c r="C69" i="1"/>
  <c r="W47" i="1" l="1"/>
  <c r="W49" i="1" s="1"/>
  <c r="W48" i="1"/>
  <c r="V42" i="1"/>
  <c r="V43" i="1" s="1"/>
  <c r="W42" i="1"/>
  <c r="W43" i="1" s="1"/>
  <c r="W52" i="1"/>
  <c r="C68" i="1" s="1"/>
  <c r="D68" i="1" s="1"/>
  <c r="W53" i="1"/>
  <c r="W54" i="1"/>
  <c r="W55" i="1" s="1"/>
  <c r="C66" i="1" s="1"/>
  <c r="D66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6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<sst xmlns="http://schemas.openxmlformats.org/spreadsheetml/2006/main" count="290" uniqueCount="242">
  <si>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</si>
  <si>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</si>
  <si>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</si>
  <si>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</si>
  <si>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</si>
  <si>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</si>
  <si>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</si>
  <si>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</si>
  <si>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</si>
  <si>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</si>
  <si>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</si>
  <si>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</si>
  <si>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</si>
  <si>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</si>
  <si>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</si>
  <si>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</si>
  <si>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</si>
  <si>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</si>
  <si>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</si>
  <si>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</si>
  <si>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</si>
  <si>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</si>
  <si>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</si>
  <si>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</si>
  <si>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</si>
  <si>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</si>
  <si>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</si>
  <si>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</si>
  <si>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</si>
  <si>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</si>
  <si>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</si>
  <si>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</si>
  <si>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</si>
  <si>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</si>
  <si>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</si>
  <si>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</si>
  <si>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</si>
  <si>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</si>
  <si>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</si>
  <si>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</si>
  <si>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</si>
  <si>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</si>
  <si>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</si>
  <si>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</si>
  <si>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</si>
  <si>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</si>
  <si>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</si>
  <si>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</si>
  <si>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</si>
  <si>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</si>
  <si>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</si>
  <si>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</si>
  <si>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</si>
  <si>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</si>
  <si>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</si>
  <si>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</si>
  <si>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</si>
  <si>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</si>
  <si>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</si>
  <si>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</si>
  <si>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</si>
  <si>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</si>
  <si>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</si>
  <si>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</si>
  <si>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</si>
  <si>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</si>
  <si>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</si>
  <si>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</si>
  <si>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</si>
  <si>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</si>
  <si>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</si>
  <si>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</si>
  <si>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</si>
  <si>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</si>
  <si>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</si>
  <si>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</si>
  <si>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</si>
  <si>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</si>
  <si>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</si>
  <si>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</si>
  <si>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</si>
  <si>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</si>
  <si>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</si>
  <si>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</si>
  <si>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</si>
  <si>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</si>
  <si>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</si>
  <si>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</si>
  <si>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</si>
  <si>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</si>
  <si>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</si>
  <si>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</si>
  <si>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</si>
  <si>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</si>
  <si>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</si>
  <si>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</si>
  <si>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</si>
  <si>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</si>
  <si>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</si>
  <si>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</si>
  <si>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</si>
  <si>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</si>
  <si>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</si>
  <si>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</si>
  <si>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</si>
  <si>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</si>
  <si>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</si>
  <si>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</si>
  <si>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</si>
  <si>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</si>
  <si>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</si>
  <si>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</si>
  <si>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</si>
  <si>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</si>
  <si>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</si>
  <si>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</si>
  <si>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</si>
  <si>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</si>
  <si>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</si>
  <si>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</si>
  <si>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</si>
  <si>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</si>
  <si>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</si>
  <si>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</si>
  <si>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</si>
  <si>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</si>
  <si>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</si>
  <si>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</si>
  <si>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</si>
  <si>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</si>
  <si>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</si>
  <si>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</si>
  <si>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</si>
  <si>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</si>
  <si>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</si>
  <si>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</si>
  <si>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</si>
  <si>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</si>
  <si>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</si>
  <si>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</si>
  <si>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</si>
  <si>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</si>
  <si>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</si>
  <si>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</si>
  <si>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</si>
  <si>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</si>
  <si>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</si>
  <si>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</si>
  <si>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</si>
  <si>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</si>
  <si>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</si>
  <si>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</si>
  <si>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</si>
  <si>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</si>
  <si>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</si>
  <si>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</si>
  <si>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</si>
  <si>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</si>
  <si>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</si>
  <si>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</si>
  <si>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</si>
  <si>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</si>
  <si>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</si>
  <si>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</si>
  <si>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</si>
  <si>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</si>
  <si>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</si>
  <si>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</si>
  <si>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</si>
  <si>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</si>
  <si>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</si>
  <si>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</si>
  <si>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</si>
  <si>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</si>
  <si>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</si>
  <si>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</si>
  <si>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</si>
  <si>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</si>
  <si>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</si>
  <si>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</si>
  <si>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</si>
  <si>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</si>
  <si>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</si>
  <si>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</si>
  <si>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</si>
  <si>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</si>
  <si>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</si>
  <si>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</si>
  <si>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</si>
  <si>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</si>
  <si>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</si>
  <si>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</si>
  <si>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</si>
  <si>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</si>
  <si>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</si>
  <si>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</si>
  <si>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</si>
  <si>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</si>
  <si>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</si>
  <si>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</si>
  <si>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</si>
  <si>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</si>
  <si>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</si>
  <si>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</si>
  <si>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</si>
  <si>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Reste à amortir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</si>
  <si>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</si>
  <si>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</si>
  <si>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</si>
  <si>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</si>
  <si>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</si>
  <si>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</si>
  <si>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</si>
  <si>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</si>
  <si>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</si>
  <si>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</si>
  <si>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</si>
  <si>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</si>
  <si>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</si>
  <si>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</si>
  <si>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</si>
  <si>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</si>
  <si>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</si>
  <si>
    <t>Reste a rembourser capital emprunt</t>
  </si>
  <si>
    <t>Indemnité de resiliation</t>
  </si>
  <si>
    <t>Indemnité totale</t>
  </si>
  <si>
    <t>Somme resultat net</t>
  </si>
  <si>
    <t>Cas de revente</t>
  </si>
  <si>
    <t>Taux diminution indemnité</t>
  </si>
  <si>
    <t>Cumul tresorerie = Fond propres investi+cumul résultat+indemnité</t>
  </si>
  <si>
    <t>ATTENTION NE MODIFIER QUE LES CASES JAUNES</t>
  </si>
  <si>
    <t>ICEA</t>
  </si>
  <si>
    <t>MdP pour déverouiller</t>
  </si>
  <si>
    <t>Amorti</t>
  </si>
  <si>
    <t>RSI sans indemnité de résiliation</t>
  </si>
  <si>
    <t>Resultat total  (=Somme resultat net+ indemnité de resiliation)</t>
  </si>
  <si>
    <t>Gain hors amortissement</t>
  </si>
  <si>
    <t>cumul gain hors amortissement</t>
  </si>
  <si>
    <t>cumul gain + indemnité résiliation</t>
  </si>
  <si>
    <t>Calcul du retour sur investissement en cas de vente</t>
  </si>
  <si>
    <t>RSI en cas de revente</t>
  </si>
  <si>
    <t>Quote part charges de structures : expert comptable, révision, déplacement, charges fonctionnent divisier par le nombre de centrales,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</si>
</sst>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\ _€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6"/>
      <name val="Cambria"/>
      <family val="2"/>
      <scheme val="major"/>
    </font>
    <font>
      <i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4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4" fontId="7" fillId="0" borderId="0" applyFont="0" applyFill="0" applyBorder="0">
      <alignment horizontal="right"/>
    </xf>
    <xf numFmtId="0" fontId="7" fillId="0" borderId="0">
      <alignment horizontal="right"/>
    </xf>
    <xf numFmtId="44" fontId="7" fillId="0" borderId="0" applyFont="0" applyFill="0" applyBorder="0" applyAlignment="0" applyProtection="0"/>
    <xf numFmtId="1" fontId="7" fillId="0" borderId="0" applyFont="0" applyFill="0" applyBorder="0" applyProtection="0">
      <alignment horizontal="right"/>
    </xf>
    <xf numFmtId="0" fontId="7" fillId="0" borderId="0" applyNumberFormat="0" applyFont="0" applyFill="0" applyBorder="0" applyProtection="0">
      <alignment horizontal="center" wrapText="1"/>
    </xf>
    <xf numFmtId="0" fontId="7" fillId="0" borderId="0" applyNumberFormat="0" applyFont="0" applyFill="0" applyBorder="0" applyProtection="0">
      <alignment horizontal="left" indent="5"/>
    </xf>
    <xf numFmtId="10" fontId="7" fillId="0" borderId="0" applyFont="0" applyFill="0" applyBorder="0" applyAlignment="0" applyProtection="0"/>
    <xf numFmtId="0" fontId="7" fillId="0" borderId="0" applyNumberFormat="0" applyFill="0" applyProtection="0">
      <alignment horizontal="right" indent="1"/>
    </xf>
    <xf numFmtId="0" fontId="42" fillId="0" borderId="23" applyNumberFormat="0" applyFill="0" applyProtection="0">
      <alignment horizontal="left"/>
    </xf>
  </cellStyleXfs>
  <cellXfs count="263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/>
    </xf>
    <xf numFmtId="0" fontId="31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3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0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5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Protection="1"/>
    <xf numFmtId="0" fontId="36" fillId="0" borderId="0" xfId="0" applyFont="1" applyAlignment="1">
      <alignment vertical="center"/>
    </xf>
    <xf numFmtId="0" fontId="36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2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8" fillId="14" borderId="1" xfId="0" applyFont="1" applyFill="1" applyBorder="1" applyAlignment="1">
      <alignment horizontal="center"/>
    </xf>
    <xf numFmtId="0" fontId="7" fillId="0" borderId="0" xfId="0" applyFont="1"/>
    <xf numFmtId="0" fontId="37" fillId="0" borderId="0" xfId="0" applyFont="1" applyFill="1" applyAlignment="1"/>
    <xf numFmtId="0" fontId="37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8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14" fontId="0" fillId="0" borderId="26" xfId="40" applyFont="1" applyBorder="1">
      <alignment horizontal="right"/>
    </xf>
    <xf numFmtId="14" fontId="0" fillId="0" borderId="0" xfId="40" applyFont="1">
      <alignment horizontal="right"/>
    </xf>
    <xf numFmtId="0" fontId="7" fillId="0" borderId="0" xfId="41">
      <alignment horizontal="right"/>
    </xf>
    <xf numFmtId="44" fontId="0" fillId="0" borderId="0" xfId="42" applyFont="1" applyAlignment="1">
      <alignment horizontal="right"/>
    </xf>
    <xf numFmtId="1" fontId="0" fillId="0" borderId="0" xfId="43" applyFont="1">
      <alignment horizontal="right"/>
    </xf>
    <xf numFmtId="0" fontId="0" fillId="0" borderId="0" xfId="44" applyFont="1">
      <alignment horizontal="center" wrapText="1"/>
    </xf>
    <xf numFmtId="44" fontId="0" fillId="13" borderId="28" xfId="42" applyFont="1" applyFill="1" applyBorder="1" applyAlignment="1">
      <alignment horizontal="right"/>
    </xf>
    <xf numFmtId="1" fontId="0" fillId="13" borderId="28" xfId="43" applyFont="1" applyFill="1" applyBorder="1">
      <alignment horizontal="right"/>
    </xf>
    <xf numFmtId="0" fontId="0" fillId="0" borderId="0" xfId="45" applyFont="1">
      <alignment horizontal="left" indent="5"/>
    </xf>
    <xf numFmtId="1" fontId="0" fillId="0" borderId="26" xfId="43" applyFont="1" applyBorder="1">
      <alignment horizontal="right"/>
    </xf>
    <xf numFmtId="10" fontId="0" fillId="0" borderId="26" xfId="46" applyFont="1" applyBorder="1" applyAlignment="1">
      <alignment horizontal="right"/>
    </xf>
    <xf numFmtId="44" fontId="0" fillId="0" borderId="26" xfId="42" applyFont="1" applyBorder="1" applyAlignment="1">
      <alignment horizontal="right"/>
    </xf>
    <xf numFmtId="0" fontId="42" fillId="0" borderId="23" xfId="48">
      <alignment horizontal="left"/>
    </xf>
    <xf numFmtId="0" fontId="42" fillId="0" borderId="23" xfId="48" applyFill="1">
      <alignment horizontal="left"/>
    </xf>
    <xf numFmtId="0" fontId="0" fillId="0" borderId="14" xfId="0" applyBorder="1" applyAlignment="1" applyProtection="1">
      <alignment horizontal="left" wrapText="1"/>
    </xf>
    <xf numFmtId="1" fontId="0" fillId="10" borderId="13" xfId="0" applyNumberFormat="1" applyFill="1" applyBorder="1" applyAlignment="1" applyProtection="1">
      <alignment horizontal="center" wrapText="1"/>
    </xf>
    <xf numFmtId="0" fontId="36" fillId="12" borderId="0" xfId="0" applyFont="1" applyFill="1" applyAlignment="1" applyProtection="1">
      <alignment wrapText="1"/>
    </xf>
    <xf numFmtId="0" fontId="43" fillId="10" borderId="1" xfId="0" applyFont="1" applyFill="1" applyBorder="1" applyAlignment="1" applyProtection="1"/>
    <xf numFmtId="0" fontId="36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center" wrapText="1"/>
    </xf>
    <xf numFmtId="168" fontId="36" fillId="10" borderId="1" xfId="0" applyNumberFormat="1" applyFont="1" applyFill="1" applyBorder="1" applyAlignment="1" applyProtection="1">
      <alignment horizontal="center" vertical="center" wrapText="1"/>
    </xf>
    <xf numFmtId="0" fontId="36" fillId="6" borderId="1" xfId="0" applyFont="1" applyFill="1" applyBorder="1" applyAlignment="1" applyProtection="1">
      <alignment horizontal="center" wrapText="1"/>
      <protection locked="0"/>
    </xf>
    <xf numFmtId="168" fontId="36" fillId="6" borderId="1" xfId="0" applyNumberFormat="1" applyFont="1" applyFill="1" applyBorder="1" applyAlignment="1" applyProtection="1">
      <alignment horizontal="center" wrapText="1"/>
      <protection locked="0"/>
    </xf>
    <xf numFmtId="10" fontId="36" fillId="6" borderId="1" xfId="0" applyNumberFormat="1" applyFont="1" applyFill="1" applyBorder="1" applyAlignment="1" applyProtection="1">
      <alignment horizontal="center" wrapText="1"/>
      <protection locked="0"/>
    </xf>
    <xf numFmtId="0" fontId="36" fillId="0" borderId="0" xfId="0" applyFont="1"/>
    <xf numFmtId="1" fontId="44" fillId="4" borderId="7" xfId="2" applyNumberFormat="1" applyFont="1" applyFill="1" applyBorder="1" applyAlignment="1" applyProtection="1">
      <alignment horizontal="center" vertical="center" wrapText="1"/>
    </xf>
    <xf numFmtId="1" fontId="36" fillId="10" borderId="1" xfId="0" applyNumberFormat="1" applyFont="1" applyFill="1" applyBorder="1" applyAlignment="1" applyProtection="1">
      <alignment horizontal="center" wrapText="1"/>
    </xf>
    <xf numFmtId="1" fontId="43" fillId="8" borderId="1" xfId="0" applyNumberFormat="1" applyFont="1" applyFill="1" applyBorder="1" applyAlignment="1" applyProtection="1">
      <alignment horizontal="center" wrapText="1"/>
    </xf>
    <xf numFmtId="1" fontId="36" fillId="10" borderId="13" xfId="0" applyNumberFormat="1" applyFont="1" applyFill="1" applyBorder="1" applyAlignment="1" applyProtection="1">
      <alignment horizontal="center" wrapText="1"/>
    </xf>
    <xf numFmtId="10" fontId="43" fillId="8" borderId="1" xfId="1" applyNumberFormat="1" applyFont="1" applyFill="1" applyBorder="1" applyAlignment="1" applyProtection="1">
      <alignment horizontal="center" wrapText="1"/>
    </xf>
    <xf numFmtId="9" fontId="36" fillId="0" borderId="1" xfId="1" applyFont="1" applyBorder="1" applyAlignment="1" applyProtection="1">
      <alignment horizontal="center" wrapText="1"/>
    </xf>
    <xf numFmtId="0" fontId="36" fillId="0" borderId="0" xfId="0" applyFont="1" applyProtection="1"/>
    <xf numFmtId="0" fontId="15" fillId="0" borderId="0" xfId="0" applyFont="1" applyBorder="1" applyAlignment="1" applyProtection="1">
      <alignment horizontal="center" wrapText="1"/>
    </xf>
    <xf numFmtId="170" fontId="36" fillId="0" borderId="1" xfId="0" applyNumberFormat="1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170" fontId="36" fillId="0" borderId="1" xfId="42" applyNumberFormat="1" applyFont="1" applyBorder="1" applyAlignment="1">
      <alignment horizontal="center"/>
    </xf>
    <xf numFmtId="170" fontId="0" fillId="0" borderId="1" xfId="42" applyNumberFormat="1" applyFont="1" applyBorder="1" applyAlignment="1">
      <alignment horizontal="center"/>
    </xf>
    <xf numFmtId="170" fontId="7" fillId="0" borderId="1" xfId="0" applyNumberFormat="1" applyFont="1" applyBorder="1" applyAlignment="1" applyProtection="1">
      <alignment horizontal="center" wrapText="1"/>
    </xf>
    <xf numFmtId="170" fontId="15" fillId="0" borderId="1" xfId="0" applyNumberFormat="1" applyFont="1" applyBorder="1" applyAlignment="1" applyProtection="1">
      <alignment horizontal="center" wrapText="1"/>
    </xf>
    <xf numFmtId="0" fontId="41" fillId="0" borderId="1" xfId="0" applyFont="1" applyBorder="1" applyAlignment="1" applyProtection="1">
      <alignment horizontal="center" wrapText="1"/>
    </xf>
    <xf numFmtId="170" fontId="36" fillId="0" borderId="1" xfId="39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 wrapText="1"/>
    </xf>
    <xf numFmtId="170" fontId="36" fillId="0" borderId="0" xfId="39" applyNumberFormat="1" applyFont="1" applyBorder="1" applyAlignment="1">
      <alignment horizontal="center"/>
    </xf>
    <xf numFmtId="9" fontId="36" fillId="6" borderId="1" xfId="0" applyNumberFormat="1" applyFont="1" applyFill="1" applyBorder="1" applyAlignment="1" applyProtection="1">
      <alignment wrapText="1"/>
    </xf>
    <xf numFmtId="9" fontId="0" fillId="0" borderId="0" xfId="0" applyNumberFormat="1" applyAlignment="1" applyProtection="1">
      <alignment wrapText="1"/>
    </xf>
    <xf numFmtId="8" fontId="36" fillId="0" borderId="0" xfId="0" applyNumberFormat="1" applyFont="1" applyAlignment="1" applyProtection="1">
      <alignment wrapText="1"/>
    </xf>
    <xf numFmtId="0" fontId="36" fillId="6" borderId="1" xfId="0" applyNumberFormat="1" applyFont="1" applyFill="1" applyBorder="1" applyAlignment="1" applyProtection="1">
      <alignment wrapText="1"/>
    </xf>
    <xf numFmtId="170" fontId="36" fillId="15" borderId="1" xfId="39" applyNumberFormat="1" applyFont="1" applyFill="1" applyBorder="1" applyAlignment="1">
      <alignment horizontal="center"/>
    </xf>
    <xf numFmtId="43" fontId="36" fillId="0" borderId="1" xfId="19" applyFont="1" applyBorder="1" applyAlignment="1">
      <alignment horizontal="center"/>
    </xf>
    <xf numFmtId="43" fontId="36" fillId="0" borderId="1" xfId="1" applyNumberFormat="1" applyFont="1" applyBorder="1" applyAlignment="1">
      <alignment horizontal="center"/>
    </xf>
    <xf numFmtId="9" fontId="36" fillId="0" borderId="1" xfId="1" applyNumberFormat="1" applyFont="1" applyBorder="1" applyAlignment="1">
      <alignment horizontal="center"/>
    </xf>
    <xf numFmtId="9" fontId="36" fillId="0" borderId="1" xfId="1" applyFont="1" applyBorder="1" applyAlignment="1">
      <alignment horizontal="center"/>
    </xf>
    <xf numFmtId="0" fontId="41" fillId="0" borderId="1" xfId="0" applyFont="1" applyBorder="1" applyAlignment="1" applyProtection="1">
      <alignment wrapText="1"/>
    </xf>
    <xf numFmtId="1" fontId="0" fillId="10" borderId="3" xfId="0" applyNumberForma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wrapText="1"/>
    </xf>
    <xf numFmtId="9" fontId="0" fillId="0" borderId="0" xfId="0" applyNumberFormat="1" applyBorder="1" applyAlignment="1" applyProtection="1">
      <alignment wrapText="1"/>
    </xf>
    <xf numFmtId="168" fontId="0" fillId="0" borderId="0" xfId="0" applyNumberFormat="1" applyBorder="1" applyAlignment="1" applyProtection="1">
      <alignment horizontal="center" wrapText="1"/>
    </xf>
    <xf numFmtId="1" fontId="0" fillId="10" borderId="0" xfId="0" applyNumberFormat="1" applyFill="1" applyBorder="1" applyAlignment="1" applyProtection="1">
      <alignment horizontal="center" wrapText="1"/>
    </xf>
    <xf numFmtId="1" fontId="36" fillId="10" borderId="0" xfId="0" applyNumberFormat="1" applyFont="1" applyFill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left" wrapText="1"/>
    </xf>
    <xf numFmtId="0" fontId="41" fillId="0" borderId="9" xfId="0" applyFont="1" applyBorder="1" applyAlignment="1" applyProtection="1">
      <alignment horizontal="left" wrapText="1"/>
    </xf>
    <xf numFmtId="0" fontId="41" fillId="0" borderId="3" xfId="0" applyFont="1" applyBorder="1" applyAlignment="1" applyProtection="1">
      <alignment horizontal="left" wrapText="1"/>
    </xf>
    <xf numFmtId="170" fontId="41" fillId="0" borderId="2" xfId="0" applyNumberFormat="1" applyFont="1" applyBorder="1" applyAlignment="1" applyProtection="1">
      <alignment horizontal="left" vertical="top" wrapText="1"/>
    </xf>
    <xf numFmtId="170" fontId="41" fillId="0" borderId="9" xfId="0" applyNumberFormat="1" applyFont="1" applyBorder="1" applyAlignment="1" applyProtection="1">
      <alignment horizontal="left" vertical="top" wrapText="1"/>
    </xf>
    <xf numFmtId="170" fontId="41" fillId="0" borderId="3" xfId="0" applyNumberFormat="1" applyFont="1" applyBorder="1" applyAlignment="1" applyProtection="1">
      <alignment horizontal="left" vertical="top" wrapText="1"/>
    </xf>
    <xf numFmtId="0" fontId="41" fillId="0" borderId="1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center" wrapText="1"/>
    </xf>
    <xf numFmtId="0" fontId="41" fillId="15" borderId="1" xfId="0" applyFont="1" applyFill="1" applyBorder="1" applyAlignment="1" applyProtection="1">
      <alignment horizontal="left" wrapText="1"/>
    </xf>
    <xf numFmtId="0" fontId="41" fillId="8" borderId="2" xfId="0" applyFont="1" applyFill="1" applyBorder="1" applyAlignment="1" applyProtection="1">
      <alignment horizontal="left" wrapText="1"/>
    </xf>
    <xf numFmtId="0" fontId="25" fillId="8" borderId="9" xfId="0" applyFont="1" applyFill="1" applyBorder="1" applyAlignment="1" applyProtection="1">
      <alignment horizontal="left" wrapText="1"/>
    </xf>
    <xf numFmtId="0" fontId="25" fillId="8" borderId="3" xfId="0" applyFont="1" applyFill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8" fillId="12" borderId="0" xfId="0" applyFont="1" applyFill="1" applyAlignment="1" applyProtection="1">
      <alignment horizontal="center" wrapText="1"/>
    </xf>
    <xf numFmtId="0" fontId="5" fillId="2" borderId="0" xfId="0" applyFont="1" applyFill="1" applyAlignment="1" applyProtection="1">
      <alignment horizontal="left" wrapText="1"/>
    </xf>
    <xf numFmtId="0" fontId="45" fillId="0" borderId="0" xfId="0" applyFont="1" applyAlignment="1" applyProtection="1">
      <alignment horizontal="center" wrapText="1"/>
    </xf>
    <xf numFmtId="0" fontId="36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3" xfId="0" applyBorder="1" applyAlignment="1" applyProtection="1">
      <alignment horizontal="left" wrapText="1"/>
    </xf>
    <xf numFmtId="0" fontId="0" fillId="0" borderId="14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2" fillId="0" borderId="21" xfId="38" applyBorder="1" applyAlignment="1">
      <alignment horizontal="left" vertical="center" wrapText="1"/>
    </xf>
    <xf numFmtId="0" fontId="32" fillId="0" borderId="13" xfId="38" applyBorder="1" applyAlignment="1">
      <alignment horizontal="left" vertical="center" wrapText="1"/>
    </xf>
    <xf numFmtId="0" fontId="39" fillId="7" borderId="0" xfId="0" applyFont="1" applyFill="1" applyAlignment="1">
      <alignment horizontal="center"/>
    </xf>
    <xf numFmtId="0" fontId="38" fillId="14" borderId="2" xfId="0" applyFont="1" applyFill="1" applyBorder="1" applyAlignment="1">
      <alignment horizontal="right"/>
    </xf>
    <xf numFmtId="0" fontId="38" fillId="14" borderId="3" xfId="0" applyFont="1" applyFill="1" applyBorder="1" applyAlignment="1">
      <alignment horizontal="right"/>
    </xf>
    <xf numFmtId="0" fontId="7" fillId="0" borderId="24" xfId="47" applyBorder="1">
      <alignment horizontal="right" indent="1"/>
    </xf>
    <xf numFmtId="0" fontId="7" fillId="0" borderId="0" xfId="45">
      <alignment horizontal="left" indent="5"/>
    </xf>
    <xf numFmtId="0" fontId="7" fillId="0" borderId="27" xfId="45" applyBorder="1">
      <alignment horizontal="left" indent="5"/>
    </xf>
    <xf numFmtId="0" fontId="0" fillId="0" borderId="0" xfId="45" applyFont="1">
      <alignment horizontal="left" indent="5"/>
    </xf>
    <xf numFmtId="0" fontId="0" fillId="0" borderId="25" xfId="45" applyFont="1" applyBorder="1">
      <alignment horizontal="left" indent="5"/>
    </xf>
    <xf numFmtId="0" fontId="7" fillId="0" borderId="25" xfId="45" applyBorder="1">
      <alignment horizontal="left" indent="5"/>
    </xf>
  </cellXfs>
  <cellStyles count="49">
    <cellStyle name="Active" xfId="3"/>
    <cellStyle name="Date" xfId="40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illiers 3" xfId="43"/>
    <cellStyle name="Monétaire" xfId="39" builtinId="4"/>
    <cellStyle name="Monétaire 2" xfId="42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Normal 9" xfId="41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Pourcentage 6" xfId="46"/>
    <cellStyle name="Titre 2" xfId="48"/>
    <cellStyle name="Titre 1 2" xfId="47"/>
    <cellStyle name="Titre 2 2" xfId="45"/>
    <cellStyle name="Titre 3 2" xfId="44"/>
  </cellStyles>
  <dxfs count="3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  <protection locked="1" hidden="0"/>
    </dxf>
    <dxf>
      <numFmt numFmtId="0" formatCode="General"/>
      <alignment horizontal="right" vertical="bottom" textRotation="0" wrapText="0" indent="0" justifyLastLine="0" shrinkToFit="0" readingOrder="0"/>
    </dxf>
    <dxf>
      <border outline="0">
        <bottom style="thin">
          <color indexed="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3" name="Prêt" displayName="Prêt" ref="B12:H372" dataDxfId="8" tableBorderDxfId="7">
  <autoFilter ref="B12:H37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N°" totalsRowLabel="Total" totalsRowDxfId="6" dataCellStyle="Milliers">
      <calculatedColumnFormula>IFERROR(IF(Prêt_Non_Payé*Valeurs_Entrées,Numéro_Paiement,""), "")</calculatedColumnFormula>
    </tableColumn>
    <tableColumn id="2" name="Paiement_x000a_Date" totalsRowDxfId="5" dataCellStyle="Date">
      <calculatedColumnFormula>IFERROR(IF(Prêt_Non_Payé*Valeurs_Entrées,Date_Paiement,""), "")</calculatedColumnFormula>
    </tableColumn>
    <tableColumn id="3" name="Solde _x000a_Départ" totalsRowDxfId="4" dataCellStyle="Monétaire">
      <calculatedColumnFormula>IFERROR(IF(Prêt_Non_Payé*Valeurs_Entrées,Solde_Départ,""), "")</calculatedColumnFormula>
    </tableColumn>
    <tableColumn id="4" name="Paiement" totalsRowDxfId="3" dataCellStyle="Monétaire">
      <calculatedColumnFormula>IFERROR(IF(Prêt_Non_Payé*Valeurs_Entrées,Paiement_Mensuel,""), "")</calculatedColumnFormula>
    </tableColumn>
    <tableColumn id="5" name="Capital" totalsRowDxfId="2" dataCellStyle="Monétaire">
      <calculatedColumnFormula>IFERROR(IF(Prêt_Non_Payé*Valeurs_Entrées,Capital,""), "")</calculatedColumnFormula>
    </tableColumn>
    <tableColumn id="6" name="Intérêts" totalsRowDxfId="1" dataCellStyle="Monétaire">
      <calculatedColumnFormula>IFERROR(IF(Prêt_Non_Payé*Valeurs_Entrées,Intérêts,""), "")</calculatedColumnFormula>
    </tableColumn>
    <tableColumn id="7" name="Solde _x000a_Final" totalsRowFunction="count" totalsRowDxfId="0" dataCellStyle="Monétaire">
      <calculatedColumnFormula>IFERROR(IF(Prêt_Non_Payé*Valeurs_Entrées,Solde_Final,""), "")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uivez le numéro de paiement, la date de paiement, le solde de départ, le paiement, le capital, le montant des intérêts et le solde final."/>
    </ext>
  </extLst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77"/>
  <sheetViews>
    <sheetView topLeftCell="A4" zoomScale="70" zoomScaleNormal="70" workbookViewId="0">
      <selection activeCell="C11" sqref="C11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3.7109375" style="41" customWidth="1"/>
    <col min="5" max="12" width="12.7109375" style="41" customWidth="1"/>
    <col min="13" max="13" width="12.7109375" style="167" customWidth="1"/>
    <col min="14" max="23" width="12.7109375" style="41" customWidth="1"/>
    <col min="24" max="25" width="11.5703125" style="41"/>
    <col min="26" max="26" width="14.7109375" style="41" customWidth="1"/>
    <col min="27" max="27" width="11.5703125" style="105"/>
    <col min="28" max="32" width="11.5703125" style="105" customWidth="1"/>
    <col min="33" max="35" width="11.5703125" style="105"/>
    <col min="36" max="16384" width="11.5703125" style="41"/>
  </cols>
  <sheetData>
    <row r="1" spans="1:39" s="40" customFormat="1" ht="16.899999999999999" customHeight="1" x14ac:dyDescent="0.35">
      <c r="A1" s="231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Y1" s="41"/>
      <c r="Z1" s="41"/>
      <c r="AA1" s="105"/>
      <c r="AC1" s="106"/>
      <c r="AD1" s="107">
        <v>1</v>
      </c>
      <c r="AE1" s="105"/>
      <c r="AF1" s="105"/>
      <c r="AG1" s="105"/>
      <c r="AH1" s="105"/>
      <c r="AI1" s="105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165"/>
      <c r="N2" s="42"/>
      <c r="O2" s="42"/>
      <c r="P2" s="42"/>
      <c r="Q2" s="42"/>
      <c r="R2" s="42"/>
      <c r="S2" s="42"/>
      <c r="T2" s="42"/>
      <c r="U2" s="42"/>
      <c r="V2" s="42"/>
      <c r="W2" s="42"/>
      <c r="AB2" s="105">
        <f t="shared" ref="AB2:AB10" si="0">AB3-20</f>
        <v>200</v>
      </c>
      <c r="AC2" s="105">
        <v>8</v>
      </c>
      <c r="AD2" s="107">
        <v>1.01</v>
      </c>
      <c r="AE2" s="105" t="s">
        <v>81</v>
      </c>
      <c r="AF2" s="107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166"/>
      <c r="N3" s="47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05">
        <f t="shared" si="0"/>
        <v>220</v>
      </c>
      <c r="AC3" s="105">
        <v>9</v>
      </c>
      <c r="AD3" s="107"/>
      <c r="AE3" s="105" t="s">
        <v>80</v>
      </c>
      <c r="AF3" s="107"/>
    </row>
    <row r="4" spans="1:39" ht="16.899999999999999" customHeight="1" x14ac:dyDescent="0.25">
      <c r="A4" s="41" t="s">
        <v>79</v>
      </c>
      <c r="B4" s="75" t="s">
        <v>81</v>
      </c>
      <c r="J4" s="48"/>
      <c r="AB4" s="105">
        <f t="shared" si="0"/>
        <v>240</v>
      </c>
      <c r="AC4" s="105">
        <v>10</v>
      </c>
      <c r="AD4" s="107"/>
      <c r="AF4" s="107"/>
    </row>
    <row r="5" spans="1:39" ht="16.899999999999999" customHeight="1" x14ac:dyDescent="0.25">
      <c r="A5" s="49"/>
      <c r="B5" s="49"/>
      <c r="C5" s="49"/>
      <c r="D5" s="49"/>
      <c r="E5" s="49"/>
      <c r="F5" s="233" t="s">
        <v>230</v>
      </c>
      <c r="G5" s="234"/>
      <c r="H5" s="234"/>
      <c r="I5" s="234"/>
      <c r="J5" s="234"/>
      <c r="K5" s="234"/>
      <c r="L5" s="235" t="s">
        <v>232</v>
      </c>
      <c r="M5" s="235"/>
      <c r="N5" s="168" t="s">
        <v>231</v>
      </c>
      <c r="O5" s="49"/>
      <c r="P5" s="49"/>
      <c r="Q5" s="49"/>
      <c r="R5" s="49"/>
      <c r="S5" s="49"/>
      <c r="T5" s="49"/>
      <c r="U5" s="49"/>
      <c r="V5" s="49"/>
      <c r="AB5" s="105">
        <f t="shared" si="0"/>
        <v>260</v>
      </c>
      <c r="AC5" s="105">
        <v>11</v>
      </c>
      <c r="AD5" s="107">
        <v>1.02</v>
      </c>
      <c r="AF5" s="107">
        <f>AF2+5%</f>
        <v>0.1</v>
      </c>
    </row>
    <row r="6" spans="1:39" s="53" customFormat="1" ht="16.899999999999999" customHeight="1" x14ac:dyDescent="0.25">
      <c r="A6" s="50" t="s">
        <v>27</v>
      </c>
      <c r="B6" s="50"/>
      <c r="C6" s="50"/>
      <c r="D6" s="51"/>
      <c r="E6" s="51"/>
      <c r="F6" s="52" t="s">
        <v>95</v>
      </c>
      <c r="G6" s="51"/>
      <c r="H6" s="51"/>
      <c r="I6" s="51"/>
      <c r="J6" s="51"/>
      <c r="K6" s="232" t="s">
        <v>0</v>
      </c>
      <c r="L6" s="232"/>
      <c r="M6" s="232"/>
      <c r="N6" s="232"/>
      <c r="O6" s="51"/>
      <c r="P6" s="51"/>
      <c r="Q6" s="51"/>
      <c r="R6" s="51"/>
      <c r="S6" s="51"/>
      <c r="T6" s="51"/>
      <c r="U6" s="51"/>
      <c r="V6" s="51"/>
      <c r="W6" s="51"/>
      <c r="Y6" s="41"/>
      <c r="Z6" s="41"/>
      <c r="AA6" s="105"/>
      <c r="AB6" s="105">
        <f t="shared" si="0"/>
        <v>280</v>
      </c>
      <c r="AC6" s="105">
        <v>12</v>
      </c>
      <c r="AD6" s="108">
        <v>1.03</v>
      </c>
      <c r="AE6" s="105"/>
      <c r="AF6" s="107">
        <f t="shared" ref="AF6:AF14" si="1">AF5+5%</f>
        <v>0.15000000000000002</v>
      </c>
      <c r="AG6" s="105"/>
      <c r="AH6" s="105"/>
      <c r="AI6" s="105"/>
      <c r="AJ6" s="41"/>
      <c r="AK6" s="41"/>
      <c r="AL6" s="41"/>
      <c r="AM6" s="41"/>
    </row>
    <row r="7" spans="1:39" ht="16.899999999999999" customHeight="1" x14ac:dyDescent="0.25">
      <c r="AB7" s="105">
        <f t="shared" si="0"/>
        <v>300</v>
      </c>
      <c r="AC7" s="105">
        <v>13</v>
      </c>
      <c r="AD7" s="108">
        <f>1%+AD6</f>
        <v>1.04</v>
      </c>
      <c r="AF7" s="107">
        <f t="shared" si="1"/>
        <v>0.2</v>
      </c>
    </row>
    <row r="8" spans="1:39" s="55" customFormat="1" ht="15" x14ac:dyDescent="0.25">
      <c r="A8" s="226" t="s">
        <v>23</v>
      </c>
      <c r="B8" s="227"/>
      <c r="C8" s="54">
        <f>ENCAISSEMENTS!C39</f>
        <v>200</v>
      </c>
      <c r="F8" s="226" t="s">
        <v>42</v>
      </c>
      <c r="G8" s="228"/>
      <c r="H8" s="227"/>
      <c r="I8" s="78">
        <v>5.0000000000000001E-3</v>
      </c>
      <c r="K8" s="226" t="s">
        <v>172</v>
      </c>
      <c r="L8" s="227"/>
      <c r="M8" s="169">
        <f>M9*M10</f>
        <v>26000</v>
      </c>
      <c r="N8" s="56">
        <f>M8/C11</f>
        <v>0.4642857142857143</v>
      </c>
      <c r="O8" s="226" t="s">
        <v>87</v>
      </c>
      <c r="P8" s="227"/>
      <c r="Q8" s="76"/>
      <c r="R8" s="41"/>
      <c r="S8" s="226" t="s">
        <v>191</v>
      </c>
      <c r="T8" s="228"/>
      <c r="U8" s="227"/>
      <c r="V8" s="146">
        <f>(M8+M14)/C11</f>
        <v>0.4642857142857143</v>
      </c>
      <c r="W8" s="41"/>
      <c r="X8" s="41"/>
      <c r="Y8" s="41"/>
      <c r="Z8" s="41"/>
      <c r="AA8" s="105"/>
      <c r="AB8" s="105">
        <f t="shared" si="0"/>
        <v>320</v>
      </c>
      <c r="AC8" s="105">
        <v>14</v>
      </c>
      <c r="AD8" s="108">
        <f t="shared" ref="AD8:AD19" si="2">1%+AD7</f>
        <v>1.05</v>
      </c>
      <c r="AE8" s="109"/>
      <c r="AF8" s="107">
        <f t="shared" si="1"/>
        <v>0.25</v>
      </c>
      <c r="AG8" s="109"/>
      <c r="AH8" s="109"/>
      <c r="AI8" s="109"/>
    </row>
    <row r="9" spans="1:39" ht="15" x14ac:dyDescent="0.25">
      <c r="A9" s="229" t="s">
        <v>24</v>
      </c>
      <c r="B9" s="230"/>
      <c r="C9" s="57">
        <f>ENCAISSEMENTS!D39</f>
        <v>36</v>
      </c>
      <c r="F9" s="226" t="s">
        <v>3</v>
      </c>
      <c r="G9" s="228"/>
      <c r="H9" s="227"/>
      <c r="I9" s="78">
        <v>5.0000000000000001E-3</v>
      </c>
      <c r="K9" s="229" t="s">
        <v>96</v>
      </c>
      <c r="L9" s="230"/>
      <c r="M9" s="170">
        <v>520</v>
      </c>
      <c r="O9" s="226" t="s">
        <v>167</v>
      </c>
      <c r="P9" s="227"/>
      <c r="Q9" s="77"/>
      <c r="AB9" s="105">
        <f t="shared" si="0"/>
        <v>340</v>
      </c>
      <c r="AC9" s="105">
        <v>15</v>
      </c>
      <c r="AD9" s="108">
        <f t="shared" si="2"/>
        <v>1.06</v>
      </c>
      <c r="AF9" s="107">
        <f t="shared" si="1"/>
        <v>0.3</v>
      </c>
    </row>
    <row r="10" spans="1:39" ht="15" x14ac:dyDescent="0.25">
      <c r="A10" s="226" t="s">
        <v>26</v>
      </c>
      <c r="B10" s="227"/>
      <c r="C10" s="58">
        <f>ENCAISSEMENTS!E4</f>
        <v>44900</v>
      </c>
      <c r="F10" s="226" t="s">
        <v>4</v>
      </c>
      <c r="G10" s="228"/>
      <c r="H10" s="227"/>
      <c r="I10" s="77">
        <v>0.01</v>
      </c>
      <c r="K10" s="229" t="s">
        <v>97</v>
      </c>
      <c r="L10" s="230"/>
      <c r="M10" s="171">
        <v>50</v>
      </c>
      <c r="O10" s="226" t="s">
        <v>12</v>
      </c>
      <c r="P10" s="227"/>
      <c r="Q10" s="74"/>
      <c r="S10" s="226" t="s">
        <v>192</v>
      </c>
      <c r="T10" s="228"/>
      <c r="U10" s="227"/>
      <c r="V10" s="145">
        <f>DECAISSEMENTS!C39/(ENCAISSEMENTS!D39*1000)</f>
        <v>1</v>
      </c>
      <c r="AB10" s="105">
        <f t="shared" si="0"/>
        <v>360</v>
      </c>
      <c r="AC10" s="105">
        <v>16</v>
      </c>
      <c r="AD10" s="108">
        <f t="shared" si="2"/>
        <v>1.07</v>
      </c>
      <c r="AF10" s="107">
        <f t="shared" si="1"/>
        <v>0.35</v>
      </c>
    </row>
    <row r="11" spans="1:39" ht="15" x14ac:dyDescent="0.25">
      <c r="A11" s="123" t="s">
        <v>28</v>
      </c>
      <c r="B11" s="124"/>
      <c r="C11" s="59">
        <f>DECAISSEMENTS!M4</f>
        <v>56000</v>
      </c>
      <c r="F11" s="226" t="s">
        <v>43</v>
      </c>
      <c r="G11" s="228"/>
      <c r="H11" s="227"/>
      <c r="I11" s="79">
        <v>0.57499999999999996</v>
      </c>
      <c r="K11" s="226" t="s">
        <v>30</v>
      </c>
      <c r="L11" s="227"/>
      <c r="M11" s="169">
        <f>1*C11-M8-Q8-M14</f>
        <v>30000</v>
      </c>
      <c r="N11"/>
      <c r="AB11" s="105">
        <f>AB12-20</f>
        <v>380</v>
      </c>
      <c r="AD11" s="108">
        <f t="shared" si="2"/>
        <v>1.08</v>
      </c>
      <c r="AF11" s="107">
        <f t="shared" si="1"/>
        <v>0.39999999999999997</v>
      </c>
    </row>
    <row r="12" spans="1:39" ht="15" x14ac:dyDescent="0.25">
      <c r="A12" s="123" t="s">
        <v>25</v>
      </c>
      <c r="B12" s="124"/>
      <c r="C12" s="59">
        <f>ENCAISSEMENTS!H39</f>
        <v>5096.1499999999996</v>
      </c>
      <c r="F12" s="226" t="s">
        <v>44</v>
      </c>
      <c r="G12" s="228"/>
      <c r="H12" s="227"/>
      <c r="I12" s="79">
        <v>0.57499999999999996</v>
      </c>
      <c r="K12" s="229" t="s">
        <v>45</v>
      </c>
      <c r="L12" s="230"/>
      <c r="M12" s="172">
        <v>8.9999999999999993E-3</v>
      </c>
      <c r="AB12" s="105">
        <v>400</v>
      </c>
      <c r="AD12" s="108">
        <f t="shared" si="2"/>
        <v>1.0900000000000001</v>
      </c>
      <c r="AF12" s="107">
        <f t="shared" si="1"/>
        <v>0.44999999999999996</v>
      </c>
    </row>
    <row r="13" spans="1:39" ht="15" x14ac:dyDescent="0.25">
      <c r="A13" s="123" t="s">
        <v>29</v>
      </c>
      <c r="B13" s="124"/>
      <c r="C13" s="60">
        <f>DECAISSEMENTS!K80</f>
        <v>966</v>
      </c>
      <c r="F13" s="226" t="s">
        <v>14</v>
      </c>
      <c r="G13" s="228"/>
      <c r="H13" s="227"/>
      <c r="I13" s="79">
        <v>0.03</v>
      </c>
      <c r="K13" s="229" t="s">
        <v>12</v>
      </c>
      <c r="L13" s="230"/>
      <c r="M13" s="170">
        <v>10</v>
      </c>
      <c r="AB13" s="105">
        <v>450</v>
      </c>
      <c r="AD13" s="108">
        <f t="shared" si="2"/>
        <v>1.1000000000000001</v>
      </c>
      <c r="AF13" s="107">
        <f t="shared" si="1"/>
        <v>0.49999999999999994</v>
      </c>
    </row>
    <row r="14" spans="1:39" ht="15" x14ac:dyDescent="0.25">
      <c r="A14" s="226" t="s">
        <v>38</v>
      </c>
      <c r="B14" s="227"/>
      <c r="C14" s="60">
        <f>DECAISSEMENTS!E84+DECAISSEMENTS!E85</f>
        <v>0</v>
      </c>
      <c r="F14" s="226" t="s">
        <v>34</v>
      </c>
      <c r="G14" s="228"/>
      <c r="H14" s="227"/>
      <c r="I14" s="79">
        <v>0.17199999999999999</v>
      </c>
      <c r="K14" s="229" t="s">
        <v>190</v>
      </c>
      <c r="L14" s="230"/>
      <c r="M14" s="170"/>
      <c r="AB14" s="105">
        <v>475</v>
      </c>
      <c r="AD14" s="108">
        <f t="shared" si="2"/>
        <v>1.1100000000000001</v>
      </c>
      <c r="AF14" s="107">
        <f t="shared" si="1"/>
        <v>0.54999999999999993</v>
      </c>
    </row>
    <row r="15" spans="1:39" ht="14.45" customHeight="1" x14ac:dyDescent="0.25">
      <c r="A15" s="229" t="s">
        <v>63</v>
      </c>
      <c r="B15" s="230"/>
      <c r="C15" s="60">
        <f>DECAISSEMENTS!E86</f>
        <v>0</v>
      </c>
      <c r="F15" s="240" t="s">
        <v>46</v>
      </c>
      <c r="G15" s="241"/>
      <c r="H15" s="242"/>
      <c r="I15" s="79">
        <v>0.99</v>
      </c>
      <c r="K15"/>
      <c r="L15"/>
      <c r="M15" s="173"/>
      <c r="N15"/>
      <c r="AB15" s="105">
        <v>520</v>
      </c>
      <c r="AD15" s="108">
        <f t="shared" si="2"/>
        <v>1.1200000000000001</v>
      </c>
      <c r="AF15" s="110">
        <v>0.57499999999999996</v>
      </c>
    </row>
    <row r="16" spans="1:39" ht="14.45" customHeight="1" x14ac:dyDescent="0.25">
      <c r="A16" s="229" t="s">
        <v>189</v>
      </c>
      <c r="B16" s="230"/>
      <c r="C16" s="60">
        <f>DECAISSEMENTS!E87</f>
        <v>0</v>
      </c>
      <c r="F16" s="61" t="s">
        <v>99</v>
      </c>
      <c r="G16" s="62"/>
      <c r="H16" s="63"/>
      <c r="I16" s="80"/>
      <c r="K16" s="217" t="s">
        <v>224</v>
      </c>
      <c r="L16" s="217"/>
      <c r="M16" s="197">
        <v>5000</v>
      </c>
      <c r="AB16" s="105">
        <f>AB15+50</f>
        <v>570</v>
      </c>
      <c r="AD16" s="108">
        <f t="shared" si="2"/>
        <v>1.1300000000000001</v>
      </c>
      <c r="AF16" s="107">
        <f>AF14+5%</f>
        <v>0.6</v>
      </c>
    </row>
    <row r="17" spans="1:44" ht="16.899999999999999" customHeight="1" x14ac:dyDescent="0.25">
      <c r="K17" s="217" t="s">
        <v>228</v>
      </c>
      <c r="L17" s="217"/>
      <c r="M17" s="194">
        <v>0.05</v>
      </c>
      <c r="AB17" s="105">
        <f>AB16+10</f>
        <v>580</v>
      </c>
      <c r="AD17" s="108">
        <f t="shared" si="2"/>
        <v>1.1400000000000001</v>
      </c>
      <c r="AF17" s="107">
        <f>AF16+5%</f>
        <v>0.65</v>
      </c>
    </row>
    <row r="18" spans="1:44" ht="16.899999999999999" customHeight="1" x14ac:dyDescent="0.25">
      <c r="A18" s="232" t="s">
        <v>2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AB18" s="105">
        <f t="shared" ref="AB18:AB62" si="3">AB17+10</f>
        <v>590</v>
      </c>
      <c r="AD18" s="108">
        <f t="shared" si="2"/>
        <v>1.1500000000000001</v>
      </c>
      <c r="AF18" s="107">
        <f>AF17+5%</f>
        <v>0.70000000000000007</v>
      </c>
    </row>
    <row r="19" spans="1:44" ht="16.899999999999999" customHeight="1" thickBot="1" x14ac:dyDescent="0.3">
      <c r="AB19" s="105">
        <f t="shared" si="3"/>
        <v>600</v>
      </c>
      <c r="AD19" s="108">
        <f t="shared" si="2"/>
        <v>1.1600000000000001</v>
      </c>
      <c r="AF19" s="107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174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5">
        <f t="shared" si="3"/>
        <v>610</v>
      </c>
      <c r="AF20" s="107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222" t="s">
        <v>31</v>
      </c>
      <c r="B21" s="223"/>
      <c r="C21" s="119"/>
      <c r="D21" s="58">
        <f>C12*$I$15</f>
        <v>5045.1884999999993</v>
      </c>
      <c r="E21" s="58">
        <f t="shared" ref="E21:W21" si="4">$D$21*(1-perte_prod)^(E20-1)*(1+index_tarif)^(E20-1)</f>
        <v>5045.0623702874982</v>
      </c>
      <c r="F21" s="58">
        <f t="shared" si="4"/>
        <v>5044.9362437282407</v>
      </c>
      <c r="G21" s="58">
        <f t="shared" si="4"/>
        <v>5044.8101203221477</v>
      </c>
      <c r="H21" s="58">
        <f t="shared" si="4"/>
        <v>5044.6840000691382</v>
      </c>
      <c r="I21" s="58">
        <f t="shared" si="4"/>
        <v>5044.5578829691358</v>
      </c>
      <c r="J21" s="58">
        <f t="shared" si="4"/>
        <v>5044.4317690220605</v>
      </c>
      <c r="K21" s="58">
        <f t="shared" si="4"/>
        <v>5044.3056582278341</v>
      </c>
      <c r="L21" s="58">
        <f t="shared" si="4"/>
        <v>5044.1795505863774</v>
      </c>
      <c r="M21" s="175">
        <f t="shared" si="4"/>
        <v>5044.0534460976123</v>
      </c>
      <c r="N21" s="58">
        <f t="shared" si="4"/>
        <v>5043.9273447614596</v>
      </c>
      <c r="O21" s="58">
        <f t="shared" si="4"/>
        <v>5043.8012465778402</v>
      </c>
      <c r="P21" s="58">
        <f t="shared" si="4"/>
        <v>5043.6751515466749</v>
      </c>
      <c r="Q21" s="58">
        <f t="shared" si="4"/>
        <v>5043.5490596678865</v>
      </c>
      <c r="R21" s="58">
        <f t="shared" si="4"/>
        <v>5043.422970941393</v>
      </c>
      <c r="S21" s="58">
        <f t="shared" si="4"/>
        <v>5043.2968853671182</v>
      </c>
      <c r="T21" s="58">
        <f t="shared" si="4"/>
        <v>5043.1708029449837</v>
      </c>
      <c r="U21" s="58">
        <f t="shared" si="4"/>
        <v>5043.0447236749096</v>
      </c>
      <c r="V21" s="58">
        <f t="shared" si="4"/>
        <v>5042.9186475568158</v>
      </c>
      <c r="W21" s="58">
        <f t="shared" si="4"/>
        <v>5042.7925745906268</v>
      </c>
      <c r="AB21" s="105">
        <f t="shared" si="3"/>
        <v>620</v>
      </c>
      <c r="AF21" s="107">
        <f t="shared" ref="AF21:AF24" si="5">AF20+5%</f>
        <v>0.8500000000000002</v>
      </c>
    </row>
    <row r="22" spans="1:44" ht="16.899999999999999" customHeight="1" x14ac:dyDescent="0.25">
      <c r="A22" s="222" t="s">
        <v>1</v>
      </c>
      <c r="B22" s="223"/>
      <c r="C22" s="119"/>
      <c r="D22" s="58">
        <f>C14+C13</f>
        <v>966</v>
      </c>
      <c r="E22" s="58">
        <f t="shared" ref="E22:M22" si="6">$C$13*(1+inflation)^(E20-1)</f>
        <v>975.66</v>
      </c>
      <c r="F22" s="58">
        <f t="shared" si="6"/>
        <v>985.41660000000002</v>
      </c>
      <c r="G22" s="58">
        <f t="shared" si="6"/>
        <v>995.27076599999987</v>
      </c>
      <c r="H22" s="58">
        <f t="shared" si="6"/>
        <v>1005.22347366</v>
      </c>
      <c r="I22" s="58">
        <f t="shared" si="6"/>
        <v>1015.2757083966</v>
      </c>
      <c r="J22" s="58">
        <f t="shared" si="6"/>
        <v>1025.428465480566</v>
      </c>
      <c r="K22" s="58">
        <f t="shared" si="6"/>
        <v>1035.6827501353714</v>
      </c>
      <c r="L22" s="58">
        <f t="shared" si="6"/>
        <v>1046.0395776367254</v>
      </c>
      <c r="M22" s="175">
        <f t="shared" si="6"/>
        <v>1056.4999734130929</v>
      </c>
      <c r="N22" s="58">
        <f>(C15+C13+C16/5)*(1+inflation)^(N20-1)</f>
        <v>1067.0649731472238</v>
      </c>
      <c r="O22" s="58">
        <f>($C$13+C16/5)*(1+inflation)^(O20-1)</f>
        <v>1077.7356228786957</v>
      </c>
      <c r="P22" s="58">
        <f>($C$13+C16/5)*(1+inflation)^(P20-1)</f>
        <v>1088.5129791074828</v>
      </c>
      <c r="Q22" s="58">
        <f>($C$13+C16/5)*(1+inflation)^(Q20-1)</f>
        <v>1099.3981088985577</v>
      </c>
      <c r="R22" s="58">
        <f>($C$13+C16/5)*(1+inflation)^(R20-1)</f>
        <v>1110.3920899875434</v>
      </c>
      <c r="S22" s="58">
        <f t="shared" ref="S22:W22" si="7">$C$13*(1+inflation)^(S20-1)</f>
        <v>1121.4960108874186</v>
      </c>
      <c r="T22" s="58">
        <f t="shared" si="7"/>
        <v>1132.7109709962931</v>
      </c>
      <c r="U22" s="58">
        <f t="shared" si="7"/>
        <v>1144.0380807062561</v>
      </c>
      <c r="V22" s="58">
        <f t="shared" si="7"/>
        <v>1155.4784615133187</v>
      </c>
      <c r="W22" s="58">
        <f t="shared" si="7"/>
        <v>1167.0332461284515</v>
      </c>
      <c r="AB22" s="105">
        <f t="shared" si="3"/>
        <v>630</v>
      </c>
      <c r="AF22" s="107">
        <f t="shared" si="5"/>
        <v>0.90000000000000024</v>
      </c>
    </row>
    <row r="23" spans="1:44" s="65" customFormat="1" ht="16.899999999999999" customHeight="1" x14ac:dyDescent="0.25">
      <c r="A23" s="224" t="s">
        <v>5</v>
      </c>
      <c r="B23" s="225"/>
      <c r="C23" s="121"/>
      <c r="D23" s="64">
        <f>D21-D22</f>
        <v>4079.1884999999993</v>
      </c>
      <c r="E23" s="64">
        <f t="shared" ref="E23:W23" si="8">E21-E22</f>
        <v>4069.4023702874983</v>
      </c>
      <c r="F23" s="64">
        <f t="shared" si="8"/>
        <v>4059.5196437282407</v>
      </c>
      <c r="G23" s="64">
        <f t="shared" si="8"/>
        <v>4049.539354322148</v>
      </c>
      <c r="H23" s="64">
        <f t="shared" si="8"/>
        <v>4039.4605264091383</v>
      </c>
      <c r="I23" s="64">
        <f t="shared" si="8"/>
        <v>4029.282174572536</v>
      </c>
      <c r="J23" s="64">
        <f t="shared" si="8"/>
        <v>4019.0033035414945</v>
      </c>
      <c r="K23" s="64">
        <f t="shared" si="8"/>
        <v>4008.6229080924627</v>
      </c>
      <c r="L23" s="64">
        <f t="shared" si="8"/>
        <v>3998.139972949652</v>
      </c>
      <c r="M23" s="176">
        <f t="shared" si="8"/>
        <v>3987.5534726845194</v>
      </c>
      <c r="N23" s="64">
        <f t="shared" si="8"/>
        <v>3976.8623716142356</v>
      </c>
      <c r="O23" s="64">
        <f t="shared" si="8"/>
        <v>3966.0656236991445</v>
      </c>
      <c r="P23" s="64">
        <f t="shared" si="8"/>
        <v>3955.1621724391921</v>
      </c>
      <c r="Q23" s="64">
        <f t="shared" si="8"/>
        <v>3944.150950769329</v>
      </c>
      <c r="R23" s="64">
        <f t="shared" si="8"/>
        <v>3933.0308809538496</v>
      </c>
      <c r="S23" s="64">
        <f t="shared" si="8"/>
        <v>3921.8008744796998</v>
      </c>
      <c r="T23" s="64">
        <f t="shared" si="8"/>
        <v>3910.4598319486904</v>
      </c>
      <c r="U23" s="64">
        <f t="shared" si="8"/>
        <v>3899.0066429686535</v>
      </c>
      <c r="V23" s="64">
        <f t="shared" si="8"/>
        <v>3887.4401860434973</v>
      </c>
      <c r="W23" s="64">
        <f t="shared" si="8"/>
        <v>3875.7593284621753</v>
      </c>
      <c r="AA23" s="105"/>
      <c r="AB23" s="105">
        <f t="shared" si="3"/>
        <v>640</v>
      </c>
      <c r="AC23" s="105"/>
      <c r="AD23" s="105"/>
      <c r="AE23" s="105"/>
      <c r="AF23" s="107">
        <f t="shared" si="5"/>
        <v>0.95000000000000029</v>
      </c>
      <c r="AG23" s="105"/>
      <c r="AH23" s="105"/>
      <c r="AI23" s="105"/>
    </row>
    <row r="24" spans="1:44" ht="16.899999999999999" customHeight="1" x14ac:dyDescent="0.25">
      <c r="A24" s="222" t="s">
        <v>84</v>
      </c>
      <c r="B24" s="223"/>
      <c r="C24" s="119"/>
      <c r="D24" s="58">
        <f>$I$16</f>
        <v>0</v>
      </c>
      <c r="E24" s="58">
        <f t="shared" ref="E24:W24" si="9">$I$16</f>
        <v>0</v>
      </c>
      <c r="F24" s="58">
        <f t="shared" si="9"/>
        <v>0</v>
      </c>
      <c r="G24" s="58">
        <f t="shared" si="9"/>
        <v>0</v>
      </c>
      <c r="H24" s="58">
        <f t="shared" si="9"/>
        <v>0</v>
      </c>
      <c r="I24" s="58">
        <f t="shared" si="9"/>
        <v>0</v>
      </c>
      <c r="J24" s="58">
        <f t="shared" si="9"/>
        <v>0</v>
      </c>
      <c r="K24" s="58">
        <f t="shared" si="9"/>
        <v>0</v>
      </c>
      <c r="L24" s="58">
        <f t="shared" si="9"/>
        <v>0</v>
      </c>
      <c r="M24" s="175">
        <f t="shared" si="9"/>
        <v>0</v>
      </c>
      <c r="N24" s="58">
        <f t="shared" si="9"/>
        <v>0</v>
      </c>
      <c r="O24" s="58">
        <f t="shared" si="9"/>
        <v>0</v>
      </c>
      <c r="P24" s="58">
        <f t="shared" si="9"/>
        <v>0</v>
      </c>
      <c r="Q24" s="58">
        <f t="shared" si="9"/>
        <v>0</v>
      </c>
      <c r="R24" s="58">
        <f t="shared" si="9"/>
        <v>0</v>
      </c>
      <c r="S24" s="58">
        <f t="shared" si="9"/>
        <v>0</v>
      </c>
      <c r="T24" s="58">
        <f t="shared" si="9"/>
        <v>0</v>
      </c>
      <c r="U24" s="58">
        <f t="shared" si="9"/>
        <v>0</v>
      </c>
      <c r="V24" s="58">
        <f t="shared" si="9"/>
        <v>0</v>
      </c>
      <c r="W24" s="58">
        <f t="shared" si="9"/>
        <v>0</v>
      </c>
      <c r="AB24" s="105">
        <f t="shared" si="3"/>
        <v>650</v>
      </c>
      <c r="AF24" s="107">
        <f t="shared" si="5"/>
        <v>1.0000000000000002</v>
      </c>
    </row>
    <row r="25" spans="1:44" s="65" customFormat="1" ht="16.899999999999999" customHeight="1" x14ac:dyDescent="0.25">
      <c r="A25" s="224" t="s">
        <v>6</v>
      </c>
      <c r="B25" s="225"/>
      <c r="C25" s="121"/>
      <c r="D25" s="64">
        <f>D23-D24</f>
        <v>4079.1884999999993</v>
      </c>
      <c r="E25" s="64">
        <f t="shared" ref="E25:I25" si="10">E23-E24</f>
        <v>4069.4023702874983</v>
      </c>
      <c r="F25" s="64">
        <f t="shared" si="10"/>
        <v>4059.5196437282407</v>
      </c>
      <c r="G25" s="64">
        <f t="shared" si="10"/>
        <v>4049.539354322148</v>
      </c>
      <c r="H25" s="64">
        <f t="shared" si="10"/>
        <v>4039.4605264091383</v>
      </c>
      <c r="I25" s="64">
        <f t="shared" si="10"/>
        <v>4029.282174572536</v>
      </c>
      <c r="J25" s="64">
        <f t="shared" ref="J25" si="11">J23-J24</f>
        <v>4019.0033035414945</v>
      </c>
      <c r="K25" s="64">
        <f t="shared" ref="K25" si="12">K23-K24</f>
        <v>4008.6229080924627</v>
      </c>
      <c r="L25" s="64">
        <f t="shared" ref="L25" si="13">L23-L24</f>
        <v>3998.139972949652</v>
      </c>
      <c r="M25" s="176">
        <f t="shared" ref="M25" si="14">M23-M24</f>
        <v>3987.5534726845194</v>
      </c>
      <c r="N25" s="64">
        <f t="shared" ref="N25" si="15">N23-N24</f>
        <v>3976.8623716142356</v>
      </c>
      <c r="O25" s="64">
        <f t="shared" ref="O25" si="16">O23-O24</f>
        <v>3966.0656236991445</v>
      </c>
      <c r="P25" s="64">
        <f t="shared" ref="P25" si="17">P23-P24</f>
        <v>3955.1621724391921</v>
      </c>
      <c r="Q25" s="64">
        <f t="shared" ref="Q25" si="18">Q23-Q24</f>
        <v>3944.150950769329</v>
      </c>
      <c r="R25" s="64">
        <f t="shared" ref="R25" si="19">R23-R24</f>
        <v>3933.0308809538496</v>
      </c>
      <c r="S25" s="64">
        <f t="shared" ref="S25" si="20">S23-S24</f>
        <v>3921.8008744796998</v>
      </c>
      <c r="T25" s="64">
        <f t="shared" ref="T25" si="21">T23-T24</f>
        <v>3910.4598319486904</v>
      </c>
      <c r="U25" s="64">
        <f t="shared" ref="U25" si="22">U23-U24</f>
        <v>3899.0066429686535</v>
      </c>
      <c r="V25" s="64">
        <f t="shared" ref="V25" si="23">V23-V24</f>
        <v>3887.4401860434973</v>
      </c>
      <c r="W25" s="64">
        <f t="shared" ref="W25" si="24">W23-W24</f>
        <v>3875.7593284621753</v>
      </c>
      <c r="AA25" s="105"/>
      <c r="AB25" s="105">
        <f t="shared" si="3"/>
        <v>660</v>
      </c>
      <c r="AC25" s="105"/>
      <c r="AD25" s="105"/>
      <c r="AE25" s="105"/>
      <c r="AF25" s="107"/>
      <c r="AG25" s="105"/>
      <c r="AH25" s="105"/>
      <c r="AI25" s="105"/>
    </row>
    <row r="26" spans="1:44" ht="16.899999999999999" customHeight="1" x14ac:dyDescent="0.25">
      <c r="A26" s="222" t="s">
        <v>7</v>
      </c>
      <c r="B26" s="223"/>
      <c r="C26" s="119"/>
      <c r="D26" s="58">
        <f>($C$11-$M$14)/20</f>
        <v>2800</v>
      </c>
      <c r="E26" s="58">
        <f t="shared" ref="E26:W26" si="25">($C$11-$M$14)/20</f>
        <v>2800</v>
      </c>
      <c r="F26" s="58">
        <f t="shared" si="25"/>
        <v>2800</v>
      </c>
      <c r="G26" s="58">
        <f t="shared" si="25"/>
        <v>2800</v>
      </c>
      <c r="H26" s="58">
        <f t="shared" si="25"/>
        <v>2800</v>
      </c>
      <c r="I26" s="58">
        <f t="shared" si="25"/>
        <v>2800</v>
      </c>
      <c r="J26" s="58">
        <f t="shared" si="25"/>
        <v>2800</v>
      </c>
      <c r="K26" s="58">
        <f t="shared" si="25"/>
        <v>2800</v>
      </c>
      <c r="L26" s="58">
        <f t="shared" si="25"/>
        <v>2800</v>
      </c>
      <c r="M26" s="175">
        <f t="shared" si="25"/>
        <v>2800</v>
      </c>
      <c r="N26" s="58">
        <f t="shared" si="25"/>
        <v>2800</v>
      </c>
      <c r="O26" s="58">
        <f t="shared" si="25"/>
        <v>2800</v>
      </c>
      <c r="P26" s="58">
        <f t="shared" si="25"/>
        <v>2800</v>
      </c>
      <c r="Q26" s="58">
        <f t="shared" si="25"/>
        <v>2800</v>
      </c>
      <c r="R26" s="58">
        <f t="shared" si="25"/>
        <v>2800</v>
      </c>
      <c r="S26" s="58">
        <f t="shared" si="25"/>
        <v>2800</v>
      </c>
      <c r="T26" s="58">
        <f t="shared" si="25"/>
        <v>2800</v>
      </c>
      <c r="U26" s="58">
        <f t="shared" si="25"/>
        <v>2800</v>
      </c>
      <c r="V26" s="58">
        <f t="shared" si="25"/>
        <v>2800</v>
      </c>
      <c r="W26" s="58">
        <f t="shared" si="25"/>
        <v>2800</v>
      </c>
      <c r="AB26" s="105">
        <f t="shared" si="3"/>
        <v>670</v>
      </c>
      <c r="AF26" s="107"/>
    </row>
    <row r="27" spans="1:44" ht="15" x14ac:dyDescent="0.25">
      <c r="A27" s="223" t="s">
        <v>8</v>
      </c>
      <c r="B27" s="238"/>
      <c r="C27" s="120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175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5">
        <f t="shared" si="3"/>
        <v>680</v>
      </c>
      <c r="AF27" s="107"/>
    </row>
    <row r="28" spans="1:44" s="65" customFormat="1" ht="16.899999999999999" customHeight="1" x14ac:dyDescent="0.25">
      <c r="A28" s="224" t="s">
        <v>9</v>
      </c>
      <c r="B28" s="225"/>
      <c r="C28" s="121"/>
      <c r="D28" s="64">
        <f t="shared" ref="D28:W28" si="26">D25-D26-D27</f>
        <v>1279.1884999999993</v>
      </c>
      <c r="E28" s="64">
        <f t="shared" si="26"/>
        <v>1269.4023702874983</v>
      </c>
      <c r="F28" s="64">
        <f t="shared" si="26"/>
        <v>1259.5196437282407</v>
      </c>
      <c r="G28" s="64">
        <f t="shared" si="26"/>
        <v>1249.539354322148</v>
      </c>
      <c r="H28" s="64">
        <f t="shared" si="26"/>
        <v>1239.4605264091383</v>
      </c>
      <c r="I28" s="64">
        <f t="shared" si="26"/>
        <v>1229.282174572536</v>
      </c>
      <c r="J28" s="64">
        <f t="shared" si="26"/>
        <v>1219.0033035414945</v>
      </c>
      <c r="K28" s="64">
        <f t="shared" si="26"/>
        <v>1208.6229080924627</v>
      </c>
      <c r="L28" s="64">
        <f t="shared" si="26"/>
        <v>1198.139972949652</v>
      </c>
      <c r="M28" s="176">
        <f t="shared" si="26"/>
        <v>1187.5534726845194</v>
      </c>
      <c r="N28" s="64">
        <f t="shared" si="26"/>
        <v>1176.8623716142356</v>
      </c>
      <c r="O28" s="64">
        <f t="shared" si="26"/>
        <v>1166.0656236991445</v>
      </c>
      <c r="P28" s="64">
        <f t="shared" si="26"/>
        <v>1155.1621724391921</v>
      </c>
      <c r="Q28" s="64">
        <f t="shared" si="26"/>
        <v>1144.150950769329</v>
      </c>
      <c r="R28" s="64">
        <f t="shared" si="26"/>
        <v>1133.0308809538496</v>
      </c>
      <c r="S28" s="64">
        <f t="shared" si="26"/>
        <v>1121.8008744796998</v>
      </c>
      <c r="T28" s="64">
        <f t="shared" si="26"/>
        <v>1110.4598319486904</v>
      </c>
      <c r="U28" s="64">
        <f t="shared" si="26"/>
        <v>1099.0066429686535</v>
      </c>
      <c r="V28" s="64">
        <f t="shared" si="26"/>
        <v>1087.4401860434973</v>
      </c>
      <c r="W28" s="64">
        <f t="shared" si="26"/>
        <v>1075.7593284621753</v>
      </c>
      <c r="AA28" s="105"/>
      <c r="AB28" s="105">
        <f t="shared" si="3"/>
        <v>690</v>
      </c>
      <c r="AC28" s="105"/>
      <c r="AD28" s="105"/>
      <c r="AE28" s="105"/>
      <c r="AF28" s="107"/>
      <c r="AG28" s="105"/>
      <c r="AH28" s="105"/>
      <c r="AI28" s="105"/>
    </row>
    <row r="29" spans="1:44" ht="16.899999999999999" customHeight="1" x14ac:dyDescent="0.25">
      <c r="A29" s="243" t="s">
        <v>13</v>
      </c>
      <c r="B29" s="244"/>
      <c r="C29" s="118"/>
      <c r="D29" s="58">
        <f t="shared" ref="D29:W29" si="27">IF(D20&lt;=$M$13,-IPMT($M$12,D20,$M$13,$M$11),0)</f>
        <v>270</v>
      </c>
      <c r="E29" s="58">
        <f t="shared" si="27"/>
        <v>244.07554038528423</v>
      </c>
      <c r="F29" s="58">
        <f t="shared" si="27"/>
        <v>217.91776063403609</v>
      </c>
      <c r="G29" s="58">
        <f t="shared" si="27"/>
        <v>191.52456086502667</v>
      </c>
      <c r="H29" s="58">
        <f t="shared" si="27"/>
        <v>164.89382229809618</v>
      </c>
      <c r="I29" s="58">
        <f t="shared" si="27"/>
        <v>138.02340708406334</v>
      </c>
      <c r="J29" s="58">
        <f t="shared" si="27"/>
        <v>110.91115813310414</v>
      </c>
      <c r="K29" s="58">
        <f t="shared" si="27"/>
        <v>83.554898941586345</v>
      </c>
      <c r="L29" s="58">
        <f t="shared" si="27"/>
        <v>55.952433417344899</v>
      </c>
      <c r="M29" s="175">
        <f t="shared" si="27"/>
        <v>28.101545703385266</v>
      </c>
      <c r="N29" s="58">
        <f t="shared" si="27"/>
        <v>0</v>
      </c>
      <c r="O29" s="58">
        <f t="shared" si="27"/>
        <v>0</v>
      </c>
      <c r="P29" s="58">
        <f t="shared" si="27"/>
        <v>0</v>
      </c>
      <c r="Q29" s="58">
        <f t="shared" si="27"/>
        <v>0</v>
      </c>
      <c r="R29" s="58">
        <f t="shared" si="27"/>
        <v>0</v>
      </c>
      <c r="S29" s="58">
        <f t="shared" si="27"/>
        <v>0</v>
      </c>
      <c r="T29" s="58">
        <f t="shared" si="27"/>
        <v>0</v>
      </c>
      <c r="U29" s="58">
        <f t="shared" si="27"/>
        <v>0</v>
      </c>
      <c r="V29" s="58">
        <f t="shared" si="27"/>
        <v>0</v>
      </c>
      <c r="W29" s="58">
        <f t="shared" si="27"/>
        <v>0</v>
      </c>
      <c r="AB29" s="105">
        <f t="shared" si="3"/>
        <v>700</v>
      </c>
      <c r="AF29" s="107"/>
    </row>
    <row r="30" spans="1:44" ht="15" x14ac:dyDescent="0.25">
      <c r="A30" s="222" t="s">
        <v>64</v>
      </c>
      <c r="B30" s="223"/>
      <c r="C30" s="119"/>
      <c r="D30" s="58">
        <f t="shared" ref="D30:W30" si="28">IF(D20&lt;=$Q$10,$Q$9*$Q$8,0)</f>
        <v>0</v>
      </c>
      <c r="E30" s="58">
        <f t="shared" si="28"/>
        <v>0</v>
      </c>
      <c r="F30" s="58">
        <f t="shared" si="28"/>
        <v>0</v>
      </c>
      <c r="G30" s="58">
        <f t="shared" si="28"/>
        <v>0</v>
      </c>
      <c r="H30" s="58">
        <f t="shared" si="28"/>
        <v>0</v>
      </c>
      <c r="I30" s="58">
        <f t="shared" si="28"/>
        <v>0</v>
      </c>
      <c r="J30" s="58">
        <f t="shared" si="28"/>
        <v>0</v>
      </c>
      <c r="K30" s="58">
        <f t="shared" si="28"/>
        <v>0</v>
      </c>
      <c r="L30" s="58">
        <f t="shared" si="28"/>
        <v>0</v>
      </c>
      <c r="M30" s="175">
        <f t="shared" si="28"/>
        <v>0</v>
      </c>
      <c r="N30" s="58">
        <f t="shared" si="28"/>
        <v>0</v>
      </c>
      <c r="O30" s="58">
        <f t="shared" si="28"/>
        <v>0</v>
      </c>
      <c r="P30" s="58">
        <f t="shared" si="28"/>
        <v>0</v>
      </c>
      <c r="Q30" s="58">
        <f t="shared" si="28"/>
        <v>0</v>
      </c>
      <c r="R30" s="58">
        <f t="shared" si="28"/>
        <v>0</v>
      </c>
      <c r="S30" s="58">
        <f t="shared" si="28"/>
        <v>0</v>
      </c>
      <c r="T30" s="58">
        <f t="shared" si="28"/>
        <v>0</v>
      </c>
      <c r="U30" s="58">
        <f t="shared" si="28"/>
        <v>0</v>
      </c>
      <c r="V30" s="58">
        <f t="shared" si="28"/>
        <v>0</v>
      </c>
      <c r="W30" s="58">
        <f t="shared" si="28"/>
        <v>0</v>
      </c>
      <c r="AB30" s="105">
        <f t="shared" si="3"/>
        <v>710</v>
      </c>
      <c r="AF30" s="107"/>
    </row>
    <row r="31" spans="1:44" s="65" customFormat="1" ht="16.899999999999999" customHeight="1" x14ac:dyDescent="0.25">
      <c r="A31" s="224" t="s">
        <v>10</v>
      </c>
      <c r="B31" s="225"/>
      <c r="C31" s="121"/>
      <c r="D31" s="64">
        <f t="shared" ref="D31:W31" si="29">D28-D29-D30</f>
        <v>1009.1884999999993</v>
      </c>
      <c r="E31" s="64">
        <f t="shared" si="29"/>
        <v>1025.3268299022141</v>
      </c>
      <c r="F31" s="64">
        <f t="shared" si="29"/>
        <v>1041.6018830942046</v>
      </c>
      <c r="G31" s="64">
        <f t="shared" si="29"/>
        <v>1058.0147934571214</v>
      </c>
      <c r="H31" s="64">
        <f t="shared" si="29"/>
        <v>1074.5667041110421</v>
      </c>
      <c r="I31" s="64">
        <f t="shared" si="29"/>
        <v>1091.2587674884726</v>
      </c>
      <c r="J31" s="64">
        <f t="shared" si="29"/>
        <v>1108.0921454083903</v>
      </c>
      <c r="K31" s="64">
        <f t="shared" si="29"/>
        <v>1125.0680091508764</v>
      </c>
      <c r="L31" s="64">
        <f t="shared" si="29"/>
        <v>1142.187539532307</v>
      </c>
      <c r="M31" s="176">
        <f t="shared" si="29"/>
        <v>1159.4519269811342</v>
      </c>
      <c r="N31" s="64">
        <f t="shared" si="29"/>
        <v>1176.8623716142356</v>
      </c>
      <c r="O31" s="64">
        <f t="shared" si="29"/>
        <v>1166.0656236991445</v>
      </c>
      <c r="P31" s="64">
        <f t="shared" si="29"/>
        <v>1155.1621724391921</v>
      </c>
      <c r="Q31" s="64">
        <f t="shared" si="29"/>
        <v>1144.150950769329</v>
      </c>
      <c r="R31" s="64">
        <f t="shared" si="29"/>
        <v>1133.0308809538496</v>
      </c>
      <c r="S31" s="64">
        <f t="shared" si="29"/>
        <v>1121.8008744796998</v>
      </c>
      <c r="T31" s="64">
        <f t="shared" si="29"/>
        <v>1110.4598319486904</v>
      </c>
      <c r="U31" s="64">
        <f t="shared" si="29"/>
        <v>1099.0066429686535</v>
      </c>
      <c r="V31" s="64">
        <f t="shared" si="29"/>
        <v>1087.4401860434973</v>
      </c>
      <c r="W31" s="64">
        <f t="shared" si="29"/>
        <v>1075.7593284621753</v>
      </c>
      <c r="AA31" s="105"/>
      <c r="AB31" s="105">
        <f t="shared" si="3"/>
        <v>720</v>
      </c>
      <c r="AC31" s="105"/>
      <c r="AD31" s="105"/>
      <c r="AE31" s="105"/>
      <c r="AF31" s="107"/>
      <c r="AG31" s="105"/>
      <c r="AH31" s="105"/>
      <c r="AI31" s="105"/>
    </row>
    <row r="32" spans="1:44" ht="15" x14ac:dyDescent="0.25">
      <c r="A32" s="222" t="s">
        <v>47</v>
      </c>
      <c r="B32" s="223"/>
      <c r="C32" s="119"/>
      <c r="D32" s="58">
        <f>IF(D31&lt;0,D31,0)</f>
        <v>0</v>
      </c>
      <c r="E32" s="58">
        <f>IF(D32+E31&lt;0,D32+E31,0)</f>
        <v>0</v>
      </c>
      <c r="F32" s="58">
        <f t="shared" ref="F32:H32" si="30">IF(E32+F31&lt;0,E32+F31,0)</f>
        <v>0</v>
      </c>
      <c r="G32" s="58">
        <f t="shared" si="30"/>
        <v>0</v>
      </c>
      <c r="H32" s="58">
        <f t="shared" si="30"/>
        <v>0</v>
      </c>
      <c r="I32" s="58">
        <f t="shared" ref="I32" si="31">IF(H32+I31&lt;0,H32+I31,0)</f>
        <v>0</v>
      </c>
      <c r="J32" s="58">
        <f t="shared" ref="J32:K32" si="32">IF(I32+J31&lt;0,I32+J31,0)</f>
        <v>0</v>
      </c>
      <c r="K32" s="58">
        <f t="shared" si="32"/>
        <v>0</v>
      </c>
      <c r="L32" s="58">
        <f t="shared" ref="L32" si="33">IF(K32+L31&lt;0,K32+L31,0)</f>
        <v>0</v>
      </c>
      <c r="M32" s="175">
        <f t="shared" ref="M32:N32" si="34">IF(L32+M31&lt;0,L32+M31,0)</f>
        <v>0</v>
      </c>
      <c r="N32" s="58">
        <f t="shared" si="34"/>
        <v>0</v>
      </c>
      <c r="O32" s="58">
        <f t="shared" ref="O32" si="35">IF(N32+O31&lt;0,N32+O31,0)</f>
        <v>0</v>
      </c>
      <c r="P32" s="58">
        <f t="shared" ref="P32:Q32" si="36">IF(O32+P31&lt;0,O32+P31,0)</f>
        <v>0</v>
      </c>
      <c r="Q32" s="58">
        <f t="shared" si="36"/>
        <v>0</v>
      </c>
      <c r="R32" s="58">
        <f t="shared" ref="R32" si="37">IF(Q32+R31&lt;0,Q32+R31,0)</f>
        <v>0</v>
      </c>
      <c r="S32" s="58">
        <f t="shared" ref="S32:T32" si="38">IF(R32+S31&lt;0,R32+S31,0)</f>
        <v>0</v>
      </c>
      <c r="T32" s="58">
        <f t="shared" si="38"/>
        <v>0</v>
      </c>
      <c r="U32" s="58">
        <f t="shared" ref="U32" si="39">IF(T32+U31&lt;0,T32+U31,0)</f>
        <v>0</v>
      </c>
      <c r="V32" s="58">
        <f t="shared" ref="V32:W32" si="40">IF(U32+V31&lt;0,U32+V31,0)</f>
        <v>0</v>
      </c>
      <c r="W32" s="58">
        <f t="shared" si="40"/>
        <v>0</v>
      </c>
      <c r="AB32" s="105">
        <f t="shared" si="3"/>
        <v>730</v>
      </c>
      <c r="AF32" s="107"/>
    </row>
    <row r="33" spans="1:35" ht="15" x14ac:dyDescent="0.25">
      <c r="A33" s="222" t="s">
        <v>82</v>
      </c>
      <c r="B33" s="223"/>
      <c r="C33" s="119"/>
      <c r="D33" s="58">
        <f>IF(D31&lt;0,0,IF(D31&lt;38120,IF(B4="SAS",0.15*D31,0.15*D31*(1-I11)),IF(B4="SAS",0.33*D31,0.33*D31*(1-I11))))</f>
        <v>64.335766874999962</v>
      </c>
      <c r="E33" s="58">
        <f>IF(E31+D32&lt;0,0,IF(E31&lt;38120,IF($B$4="SAS",0.15*(E31+D32),0.15*(E31+D32)*(1-$I$11)),IF($B$4="SAS",0.33*(E31+D32),0.33*(1-$I$11)*(E31+D32))))</f>
        <v>65.364585406266144</v>
      </c>
      <c r="F33" s="58">
        <f>IF(F31+E32&lt;0,0,IF(F31&lt;38120,IF($B$4="SAS",0.15*(F31+E32),0.15*(F31+E32)*(1-$I$11)),IF($B$4="SAS",0.33*(F31+E32),0.33*(1-$I$11)*(F31+E32))))</f>
        <v>66.402120047255536</v>
      </c>
      <c r="G33" s="58">
        <f t="shared" ref="G33:W33" si="41">IF(G31+F32&lt;0,0,IF(G31&lt;38120,IF($B$4="SAS",0.15*(G31+F32),0.15*(G31+F32)*(1-$I$12)),IF($B$4="SAS",0.33*(G31+F32),0.33*(1-$I$12)*(G31+F32))))</f>
        <v>67.448443082891487</v>
      </c>
      <c r="H33" s="58">
        <f t="shared" si="41"/>
        <v>68.503627387078936</v>
      </c>
      <c r="I33" s="58">
        <f t="shared" si="41"/>
        <v>69.567746427390134</v>
      </c>
      <c r="J33" s="58">
        <f t="shared" si="41"/>
        <v>70.640874269784888</v>
      </c>
      <c r="K33" s="58">
        <f t="shared" si="41"/>
        <v>71.723085583368373</v>
      </c>
      <c r="L33" s="58">
        <f t="shared" si="41"/>
        <v>72.81445564518458</v>
      </c>
      <c r="M33" s="175">
        <f t="shared" si="41"/>
        <v>73.915060345047308</v>
      </c>
      <c r="N33" s="58">
        <f t="shared" si="41"/>
        <v>75.024976190407514</v>
      </c>
      <c r="O33" s="58">
        <f t="shared" si="41"/>
        <v>74.336683510820464</v>
      </c>
      <c r="P33" s="58">
        <f t="shared" si="41"/>
        <v>73.641588492998494</v>
      </c>
      <c r="Q33" s="58">
        <f t="shared" si="41"/>
        <v>72.939623111544734</v>
      </c>
      <c r="R33" s="58">
        <f t="shared" si="41"/>
        <v>72.230718660807923</v>
      </c>
      <c r="S33" s="58">
        <f t="shared" si="41"/>
        <v>71.514805748080875</v>
      </c>
      <c r="T33" s="58">
        <f t="shared" si="41"/>
        <v>70.791814286729021</v>
      </c>
      <c r="U33" s="58">
        <f t="shared" si="41"/>
        <v>70.06167348925166</v>
      </c>
      <c r="V33" s="58">
        <f t="shared" si="41"/>
        <v>69.324311860272957</v>
      </c>
      <c r="W33" s="58">
        <f t="shared" si="41"/>
        <v>68.579657189463674</v>
      </c>
      <c r="AB33" s="105">
        <f t="shared" si="3"/>
        <v>740</v>
      </c>
      <c r="AF33" s="107"/>
    </row>
    <row r="34" spans="1:35" s="65" customFormat="1" ht="16.899999999999999" customHeight="1" x14ac:dyDescent="0.25">
      <c r="A34" s="224" t="s">
        <v>11</v>
      </c>
      <c r="B34" s="225"/>
      <c r="C34" s="121"/>
      <c r="D34" s="64">
        <f t="shared" ref="D34:W34" si="42">D31-D33</f>
        <v>944.8527331249993</v>
      </c>
      <c r="E34" s="64">
        <f t="shared" si="42"/>
        <v>959.96224449594797</v>
      </c>
      <c r="F34" s="64">
        <f t="shared" si="42"/>
        <v>975.1997630469491</v>
      </c>
      <c r="G34" s="64">
        <f t="shared" si="42"/>
        <v>990.56635037422996</v>
      </c>
      <c r="H34" s="64">
        <f t="shared" si="42"/>
        <v>1006.0630767239631</v>
      </c>
      <c r="I34" s="64">
        <f t="shared" si="42"/>
        <v>1021.6910210610824</v>
      </c>
      <c r="J34" s="64">
        <f t="shared" si="42"/>
        <v>1037.4512711386053</v>
      </c>
      <c r="K34" s="64">
        <f t="shared" si="42"/>
        <v>1053.344923567508</v>
      </c>
      <c r="L34" s="64">
        <f t="shared" si="42"/>
        <v>1069.3730838871224</v>
      </c>
      <c r="M34" s="176">
        <f t="shared" si="42"/>
        <v>1085.5368666360869</v>
      </c>
      <c r="N34" s="64">
        <f t="shared" si="42"/>
        <v>1101.8373954238282</v>
      </c>
      <c r="O34" s="64">
        <f t="shared" si="42"/>
        <v>1091.728940188324</v>
      </c>
      <c r="P34" s="64">
        <f t="shared" si="42"/>
        <v>1081.5205839461937</v>
      </c>
      <c r="Q34" s="64">
        <f t="shared" si="42"/>
        <v>1071.2113276577843</v>
      </c>
      <c r="R34" s="64">
        <f t="shared" si="42"/>
        <v>1060.8001622930417</v>
      </c>
      <c r="S34" s="64">
        <f t="shared" si="42"/>
        <v>1050.286068731619</v>
      </c>
      <c r="T34" s="64">
        <f t="shared" si="42"/>
        <v>1039.6680176619614</v>
      </c>
      <c r="U34" s="64">
        <f t="shared" si="42"/>
        <v>1028.9449694794018</v>
      </c>
      <c r="V34" s="64">
        <f t="shared" si="42"/>
        <v>1018.1158741832244</v>
      </c>
      <c r="W34" s="64">
        <f t="shared" si="42"/>
        <v>1007.1796712727116</v>
      </c>
      <c r="X34" s="148"/>
      <c r="AA34" s="105"/>
      <c r="AB34" s="105">
        <f t="shared" si="3"/>
        <v>750</v>
      </c>
      <c r="AC34" s="105"/>
      <c r="AD34" s="105"/>
      <c r="AE34" s="105"/>
      <c r="AF34" s="107"/>
      <c r="AG34" s="105"/>
      <c r="AH34" s="105"/>
      <c r="AI34" s="105"/>
    </row>
    <row r="35" spans="1:35" s="65" customFormat="1" ht="16.899999999999999" customHeight="1" x14ac:dyDescent="0.25">
      <c r="A35" s="219" t="s">
        <v>227</v>
      </c>
      <c r="B35" s="220"/>
      <c r="C35" s="221"/>
      <c r="D35" s="64"/>
      <c r="E35" s="64"/>
      <c r="F35" s="64"/>
      <c r="G35" s="64"/>
      <c r="H35" s="64"/>
      <c r="I35" s="64"/>
      <c r="J35" s="64"/>
      <c r="K35" s="64"/>
      <c r="L35" s="64"/>
      <c r="M35" s="176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148"/>
      <c r="AA35" s="105"/>
      <c r="AB35" s="105"/>
      <c r="AC35" s="105"/>
      <c r="AD35" s="105"/>
      <c r="AE35" s="105"/>
      <c r="AF35" s="107"/>
      <c r="AG35" s="105"/>
      <c r="AH35" s="105"/>
      <c r="AI35" s="105"/>
    </row>
    <row r="36" spans="1:35" s="181" customFormat="1" ht="16.899999999999999" customHeight="1" x14ac:dyDescent="0.25">
      <c r="A36" s="210" t="s">
        <v>226</v>
      </c>
      <c r="B36" s="211"/>
      <c r="C36" s="212"/>
      <c r="D36" s="182">
        <f>C36+D34</f>
        <v>944.8527331249993</v>
      </c>
      <c r="E36" s="182">
        <f t="shared" ref="E36:W36" si="43">D36+E34</f>
        <v>1904.8149776209473</v>
      </c>
      <c r="F36" s="182">
        <f t="shared" si="43"/>
        <v>2880.0147406678961</v>
      </c>
      <c r="G36" s="182">
        <f t="shared" si="43"/>
        <v>3870.581091042126</v>
      </c>
      <c r="H36" s="182">
        <f t="shared" si="43"/>
        <v>4876.6441677660896</v>
      </c>
      <c r="I36" s="182">
        <f t="shared" si="43"/>
        <v>5898.3351888271718</v>
      </c>
      <c r="J36" s="182">
        <f t="shared" si="43"/>
        <v>6935.7864599657769</v>
      </c>
      <c r="K36" s="182">
        <f t="shared" si="43"/>
        <v>7989.1313835332849</v>
      </c>
      <c r="L36" s="182">
        <f t="shared" si="43"/>
        <v>9058.5044674204073</v>
      </c>
      <c r="M36" s="182">
        <f t="shared" si="43"/>
        <v>10144.041334056494</v>
      </c>
      <c r="N36" s="182">
        <f t="shared" si="43"/>
        <v>11245.878729480322</v>
      </c>
      <c r="O36" s="182">
        <f t="shared" si="43"/>
        <v>12337.607669668647</v>
      </c>
      <c r="P36" s="182">
        <f t="shared" si="43"/>
        <v>13419.128253614841</v>
      </c>
      <c r="Q36" s="182">
        <f t="shared" si="43"/>
        <v>14490.339581272625</v>
      </c>
      <c r="R36" s="182">
        <f t="shared" si="43"/>
        <v>15551.139743565667</v>
      </c>
      <c r="S36" s="182">
        <f t="shared" si="43"/>
        <v>16601.425812297286</v>
      </c>
      <c r="T36" s="182">
        <f t="shared" si="43"/>
        <v>17641.093829959249</v>
      </c>
      <c r="U36" s="182">
        <f t="shared" si="43"/>
        <v>18670.038799438651</v>
      </c>
      <c r="V36" s="182">
        <f t="shared" si="43"/>
        <v>19688.154673621877</v>
      </c>
      <c r="W36" s="182">
        <f t="shared" si="43"/>
        <v>20695.334344894589</v>
      </c>
      <c r="AA36" s="183"/>
      <c r="AB36" s="184"/>
      <c r="AC36" s="183"/>
      <c r="AD36" s="183"/>
      <c r="AE36" s="183"/>
      <c r="AF36" s="183"/>
      <c r="AG36" s="183"/>
      <c r="AH36" s="183"/>
      <c r="AI36" s="183"/>
    </row>
    <row r="37" spans="1:35" s="188" customFormat="1" ht="16.899999999999999" customHeight="1" x14ac:dyDescent="0.25">
      <c r="A37" s="213" t="s">
        <v>223</v>
      </c>
      <c r="B37" s="214"/>
      <c r="C37" s="215"/>
      <c r="D37" s="185">
        <f ca="1">'Calculateur de prêt'!H13</f>
        <v>27010.111083356147</v>
      </c>
      <c r="E37" s="185">
        <f ca="1">'Calculateur de prêt'!H14</f>
        <v>24017.979750025163</v>
      </c>
      <c r="F37" s="185">
        <f ca="1">'Calculateur de prêt'!H15</f>
        <v>21023.604318193728</v>
      </c>
      <c r="G37" s="185">
        <f ca="1">'Calculateur de prêt'!H16</f>
        <v>18026.983104788902</v>
      </c>
      <c r="H37" s="185">
        <f ca="1">'Calculateur de prêt'!H17</f>
        <v>15028.114425473716</v>
      </c>
      <c r="I37" s="185">
        <f ca="1">'Calculateur de prêt'!H18</f>
        <v>12026.996594648896</v>
      </c>
      <c r="J37" s="185">
        <f ca="1">'Calculateur de prêt'!H19</f>
        <v>9023.6279254511574</v>
      </c>
      <c r="K37" s="185">
        <f ca="1">'Calculateur de prêt'!H20</f>
        <v>6018.0067297522692</v>
      </c>
      <c r="L37" s="185">
        <f ca="1">'Calculateur de prêt'!H21</f>
        <v>3010.1313181555379</v>
      </c>
      <c r="M37" s="185">
        <f ca="1">'Calculateur de prêt'!H22</f>
        <v>1.0913936421275139E-9</v>
      </c>
      <c r="N37" s="185" t="str">
        <f ca="1">'Calculateur de prêt'!H23</f>
        <v/>
      </c>
      <c r="O37" s="185" t="str">
        <f ca="1">'Calculateur de prêt'!H24</f>
        <v/>
      </c>
      <c r="P37" s="185" t="str">
        <f ca="1">'Calculateur de prêt'!H25</f>
        <v/>
      </c>
      <c r="Q37" s="185"/>
      <c r="R37" s="185"/>
      <c r="S37" s="185"/>
      <c r="T37" s="185"/>
      <c r="U37" s="185"/>
      <c r="V37" s="185"/>
      <c r="W37" s="185"/>
      <c r="X37" s="186" t="str">
        <f ca="1">IFERROR(IF(Prêt_Non_Payé*Valeurs_Entrées,Solde_Final,""), "")</f>
        <v/>
      </c>
      <c r="Y37" s="186" t="str">
        <f ca="1">IFERROR(IF(Prêt_Non_Payé*Valeurs_Entrées,Solde_Final,""), "")</f>
        <v/>
      </c>
      <c r="Z37" s="186" t="str">
        <f ca="1">IFERROR(IF(Prêt_Non_Payé*Valeurs_Entrées,Solde_Final,""), "")</f>
        <v/>
      </c>
      <c r="AA37" s="186" t="str">
        <f ca="1">IFERROR(IF(Prêt_Non_Payé*Valeurs_Entrées,Solde_Final,""), "")</f>
        <v/>
      </c>
      <c r="AB37" s="186" t="str">
        <f ca="1">IFERROR(IF(Prêt_Non_Payé*Valeurs_Entrées,Solde_Final,""), "")</f>
        <v/>
      </c>
      <c r="AC37" s="187"/>
      <c r="AD37" s="187"/>
      <c r="AE37" s="187"/>
      <c r="AF37" s="187"/>
      <c r="AG37" s="187"/>
      <c r="AH37" s="187"/>
      <c r="AI37" s="187"/>
    </row>
    <row r="38" spans="1:35" s="191" customFormat="1" ht="16.899999999999999" customHeight="1" x14ac:dyDescent="0.25">
      <c r="A38" s="210" t="s">
        <v>224</v>
      </c>
      <c r="B38" s="211"/>
      <c r="C38" s="212"/>
      <c r="D38" s="190">
        <v>5600</v>
      </c>
      <c r="E38" s="190">
        <f t="shared" ref="E38:W38" si="44">D38-($D$38*$M$17)</f>
        <v>5320</v>
      </c>
      <c r="F38" s="190">
        <f t="shared" si="44"/>
        <v>5040</v>
      </c>
      <c r="G38" s="190">
        <f t="shared" si="44"/>
        <v>4760</v>
      </c>
      <c r="H38" s="190">
        <f t="shared" si="44"/>
        <v>4480</v>
      </c>
      <c r="I38" s="190">
        <f t="shared" si="44"/>
        <v>4200</v>
      </c>
      <c r="J38" s="190">
        <f t="shared" si="44"/>
        <v>3920</v>
      </c>
      <c r="K38" s="190">
        <f t="shared" si="44"/>
        <v>3640</v>
      </c>
      <c r="L38" s="190">
        <f t="shared" si="44"/>
        <v>3360</v>
      </c>
      <c r="M38" s="190">
        <f t="shared" si="44"/>
        <v>3080</v>
      </c>
      <c r="N38" s="190">
        <f t="shared" si="44"/>
        <v>2800</v>
      </c>
      <c r="O38" s="190">
        <f t="shared" si="44"/>
        <v>2520</v>
      </c>
      <c r="P38" s="190">
        <f t="shared" si="44"/>
        <v>2240</v>
      </c>
      <c r="Q38" s="190">
        <f t="shared" si="44"/>
        <v>1960</v>
      </c>
      <c r="R38" s="190">
        <f t="shared" si="44"/>
        <v>1680</v>
      </c>
      <c r="S38" s="190">
        <f t="shared" si="44"/>
        <v>1400</v>
      </c>
      <c r="T38" s="190">
        <f t="shared" si="44"/>
        <v>1120</v>
      </c>
      <c r="U38" s="190">
        <f t="shared" si="44"/>
        <v>840</v>
      </c>
      <c r="V38" s="190">
        <f t="shared" si="44"/>
        <v>560</v>
      </c>
      <c r="W38" s="190">
        <f t="shared" si="44"/>
        <v>280</v>
      </c>
      <c r="X38" s="190"/>
      <c r="Y38" s="190"/>
      <c r="AA38" s="192"/>
      <c r="AB38" s="192"/>
      <c r="AC38" s="192"/>
      <c r="AD38" s="192"/>
      <c r="AE38" s="192"/>
      <c r="AF38" s="192"/>
      <c r="AG38" s="192"/>
      <c r="AH38" s="192"/>
      <c r="AI38" s="192"/>
    </row>
    <row r="39" spans="1:35" s="181" customFormat="1" ht="16.899999999999999" customHeight="1" x14ac:dyDescent="0.25">
      <c r="A39" s="210" t="s">
        <v>205</v>
      </c>
      <c r="B39" s="211"/>
      <c r="C39" s="212"/>
      <c r="D39" s="190">
        <f>C11-D26</f>
        <v>53200</v>
      </c>
      <c r="E39" s="190">
        <f t="shared" ref="E39:W39" si="45">D39-E26</f>
        <v>50400</v>
      </c>
      <c r="F39" s="190">
        <f t="shared" si="45"/>
        <v>47600</v>
      </c>
      <c r="G39" s="190">
        <f t="shared" si="45"/>
        <v>44800</v>
      </c>
      <c r="H39" s="190">
        <f t="shared" si="45"/>
        <v>42000</v>
      </c>
      <c r="I39" s="190">
        <f t="shared" si="45"/>
        <v>39200</v>
      </c>
      <c r="J39" s="190">
        <f t="shared" si="45"/>
        <v>36400</v>
      </c>
      <c r="K39" s="190">
        <f t="shared" si="45"/>
        <v>33600</v>
      </c>
      <c r="L39" s="190">
        <f t="shared" si="45"/>
        <v>30800</v>
      </c>
      <c r="M39" s="190">
        <f t="shared" si="45"/>
        <v>28000</v>
      </c>
      <c r="N39" s="190">
        <f t="shared" si="45"/>
        <v>25200</v>
      </c>
      <c r="O39" s="190">
        <f t="shared" si="45"/>
        <v>22400</v>
      </c>
      <c r="P39" s="190">
        <f t="shared" si="45"/>
        <v>19600</v>
      </c>
      <c r="Q39" s="190">
        <f t="shared" si="45"/>
        <v>16800</v>
      </c>
      <c r="R39" s="190">
        <f t="shared" si="45"/>
        <v>14000</v>
      </c>
      <c r="S39" s="190">
        <f t="shared" si="45"/>
        <v>11200</v>
      </c>
      <c r="T39" s="190">
        <f t="shared" si="45"/>
        <v>8400</v>
      </c>
      <c r="U39" s="190">
        <f t="shared" si="45"/>
        <v>5600</v>
      </c>
      <c r="V39" s="190">
        <f t="shared" si="45"/>
        <v>2800</v>
      </c>
      <c r="W39" s="190">
        <f t="shared" si="45"/>
        <v>0</v>
      </c>
      <c r="X39" s="193"/>
      <c r="Y39" s="193"/>
      <c r="AA39" s="183"/>
      <c r="AB39" s="183"/>
      <c r="AC39" s="183"/>
      <c r="AD39" s="183"/>
      <c r="AE39" s="183"/>
      <c r="AF39" s="183"/>
      <c r="AG39" s="183"/>
      <c r="AH39" s="183"/>
      <c r="AI39" s="183"/>
    </row>
    <row r="40" spans="1:35" s="181" customFormat="1" ht="16.899999999999999" customHeight="1" x14ac:dyDescent="0.25">
      <c r="A40" s="210" t="s">
        <v>233</v>
      </c>
      <c r="B40" s="211"/>
      <c r="C40" s="212"/>
      <c r="D40" s="190">
        <f>$C$11-D39</f>
        <v>2800</v>
      </c>
      <c r="E40" s="190">
        <f t="shared" ref="E40:W40" si="46">$C$11-E39</f>
        <v>5600</v>
      </c>
      <c r="F40" s="190">
        <f t="shared" si="46"/>
        <v>8400</v>
      </c>
      <c r="G40" s="190">
        <f t="shared" si="46"/>
        <v>11200</v>
      </c>
      <c r="H40" s="190">
        <f t="shared" si="46"/>
        <v>14000</v>
      </c>
      <c r="I40" s="190">
        <f t="shared" si="46"/>
        <v>16800</v>
      </c>
      <c r="J40" s="190">
        <f t="shared" si="46"/>
        <v>19600</v>
      </c>
      <c r="K40" s="190">
        <f t="shared" si="46"/>
        <v>22400</v>
      </c>
      <c r="L40" s="190">
        <f t="shared" si="46"/>
        <v>25200</v>
      </c>
      <c r="M40" s="190">
        <f t="shared" si="46"/>
        <v>28000</v>
      </c>
      <c r="N40" s="190">
        <f t="shared" si="46"/>
        <v>30800</v>
      </c>
      <c r="O40" s="190">
        <f t="shared" si="46"/>
        <v>33600</v>
      </c>
      <c r="P40" s="190">
        <f t="shared" si="46"/>
        <v>36400</v>
      </c>
      <c r="Q40" s="190">
        <f t="shared" si="46"/>
        <v>39200</v>
      </c>
      <c r="R40" s="190">
        <f t="shared" si="46"/>
        <v>42000</v>
      </c>
      <c r="S40" s="190">
        <f t="shared" si="46"/>
        <v>44800</v>
      </c>
      <c r="T40" s="190">
        <f t="shared" si="46"/>
        <v>47600</v>
      </c>
      <c r="U40" s="190">
        <f t="shared" si="46"/>
        <v>50400</v>
      </c>
      <c r="V40" s="190">
        <f t="shared" si="46"/>
        <v>53200</v>
      </c>
      <c r="W40" s="190">
        <f t="shared" si="46"/>
        <v>56000</v>
      </c>
      <c r="X40" s="193"/>
      <c r="Y40" s="193"/>
      <c r="AA40" s="183"/>
      <c r="AB40" s="183"/>
      <c r="AC40" s="183"/>
      <c r="AD40" s="183"/>
      <c r="AE40" s="183"/>
      <c r="AF40" s="183"/>
      <c r="AG40" s="183"/>
      <c r="AH40" s="183"/>
      <c r="AI40" s="183"/>
    </row>
    <row r="41" spans="1:35" s="181" customFormat="1" ht="16.899999999999999" customHeight="1" x14ac:dyDescent="0.25">
      <c r="A41" s="210" t="s">
        <v>225</v>
      </c>
      <c r="B41" s="211"/>
      <c r="C41" s="212"/>
      <c r="D41" s="190">
        <f>D39+D38</f>
        <v>58800</v>
      </c>
      <c r="E41" s="190">
        <f t="shared" ref="E41:W41" si="47">E39+E38</f>
        <v>55720</v>
      </c>
      <c r="F41" s="190">
        <f t="shared" si="47"/>
        <v>52640</v>
      </c>
      <c r="G41" s="190">
        <f t="shared" si="47"/>
        <v>49560</v>
      </c>
      <c r="H41" s="190">
        <f t="shared" si="47"/>
        <v>46480</v>
      </c>
      <c r="I41" s="190">
        <f t="shared" si="47"/>
        <v>43400</v>
      </c>
      <c r="J41" s="190">
        <f t="shared" si="47"/>
        <v>40320</v>
      </c>
      <c r="K41" s="190">
        <f t="shared" si="47"/>
        <v>37240</v>
      </c>
      <c r="L41" s="190">
        <f t="shared" si="47"/>
        <v>34160</v>
      </c>
      <c r="M41" s="190">
        <f t="shared" si="47"/>
        <v>31080</v>
      </c>
      <c r="N41" s="190">
        <f t="shared" si="47"/>
        <v>28000</v>
      </c>
      <c r="O41" s="190">
        <f t="shared" si="47"/>
        <v>24920</v>
      </c>
      <c r="P41" s="190">
        <f t="shared" si="47"/>
        <v>21840</v>
      </c>
      <c r="Q41" s="190">
        <f t="shared" si="47"/>
        <v>18760</v>
      </c>
      <c r="R41" s="190">
        <f t="shared" si="47"/>
        <v>15680</v>
      </c>
      <c r="S41" s="190">
        <f t="shared" si="47"/>
        <v>12600</v>
      </c>
      <c r="T41" s="190">
        <f t="shared" si="47"/>
        <v>9520</v>
      </c>
      <c r="U41" s="190">
        <f t="shared" si="47"/>
        <v>6440</v>
      </c>
      <c r="V41" s="190">
        <f t="shared" si="47"/>
        <v>3360</v>
      </c>
      <c r="W41" s="190">
        <f t="shared" si="47"/>
        <v>280</v>
      </c>
      <c r="X41" s="193"/>
      <c r="Y41" s="193"/>
      <c r="AA41" s="183"/>
      <c r="AB41" s="183"/>
      <c r="AC41" s="183"/>
      <c r="AD41" s="183"/>
      <c r="AE41" s="183"/>
      <c r="AF41" s="183"/>
      <c r="AG41" s="183"/>
      <c r="AH41" s="183"/>
      <c r="AI41" s="183"/>
    </row>
    <row r="42" spans="1:35" s="181" customFormat="1" ht="29.45" customHeight="1" x14ac:dyDescent="0.25">
      <c r="A42" s="216" t="s">
        <v>229</v>
      </c>
      <c r="B42" s="216"/>
      <c r="C42" s="216"/>
      <c r="D42" s="190">
        <f t="shared" ref="D42:W42" si="48">$C$11+D36+D38-$M$11</f>
        <v>32544.852733125001</v>
      </c>
      <c r="E42" s="190">
        <f t="shared" si="48"/>
        <v>33224.814977620947</v>
      </c>
      <c r="F42" s="190">
        <f t="shared" si="48"/>
        <v>33920.014740667895</v>
      </c>
      <c r="G42" s="190">
        <f t="shared" si="48"/>
        <v>34630.581091042128</v>
      </c>
      <c r="H42" s="190">
        <f t="shared" si="48"/>
        <v>35356.644167766091</v>
      </c>
      <c r="I42" s="190">
        <f t="shared" si="48"/>
        <v>36098.335188827172</v>
      </c>
      <c r="J42" s="190">
        <f t="shared" si="48"/>
        <v>36855.786459965777</v>
      </c>
      <c r="K42" s="190">
        <f t="shared" si="48"/>
        <v>37629.131383533284</v>
      </c>
      <c r="L42" s="190">
        <f t="shared" si="48"/>
        <v>38418.504467420411</v>
      </c>
      <c r="M42" s="190">
        <f t="shared" si="48"/>
        <v>39224.041334056499</v>
      </c>
      <c r="N42" s="190">
        <f t="shared" si="48"/>
        <v>40045.878729480319</v>
      </c>
      <c r="O42" s="190">
        <f t="shared" si="48"/>
        <v>40857.60766966865</v>
      </c>
      <c r="P42" s="190">
        <f t="shared" si="48"/>
        <v>41659.128253614836</v>
      </c>
      <c r="Q42" s="190">
        <f t="shared" si="48"/>
        <v>42450.339581272623</v>
      </c>
      <c r="R42" s="190">
        <f t="shared" si="48"/>
        <v>43231.139743565669</v>
      </c>
      <c r="S42" s="190">
        <f t="shared" si="48"/>
        <v>44001.425812297282</v>
      </c>
      <c r="T42" s="190">
        <f t="shared" si="48"/>
        <v>44761.093829959253</v>
      </c>
      <c r="U42" s="190">
        <f t="shared" si="48"/>
        <v>45510.038799438655</v>
      </c>
      <c r="V42" s="190">
        <f t="shared" si="48"/>
        <v>46248.154673621873</v>
      </c>
      <c r="W42" s="190">
        <f t="shared" si="48"/>
        <v>46975.334344894596</v>
      </c>
      <c r="X42" s="193"/>
      <c r="Y42" s="193"/>
      <c r="AA42" s="183"/>
      <c r="AB42" s="183"/>
      <c r="AC42" s="183"/>
      <c r="AD42" s="183"/>
      <c r="AE42" s="183"/>
      <c r="AF42" s="183"/>
      <c r="AG42" s="183"/>
      <c r="AH42" s="183"/>
      <c r="AI42" s="183"/>
    </row>
    <row r="43" spans="1:35" s="181" customFormat="1" ht="28.15" customHeight="1" x14ac:dyDescent="0.25">
      <c r="A43" s="218" t="s">
        <v>235</v>
      </c>
      <c r="B43" s="218"/>
      <c r="C43" s="218"/>
      <c r="D43" s="198">
        <f>D42-$M$8</f>
        <v>6544.8527331250007</v>
      </c>
      <c r="E43" s="198">
        <f t="shared" ref="E43:W43" si="49">E42-$M$8</f>
        <v>7224.8149776209466</v>
      </c>
      <c r="F43" s="198">
        <f t="shared" si="49"/>
        <v>7920.0147406678952</v>
      </c>
      <c r="G43" s="198">
        <f t="shared" si="49"/>
        <v>8630.5810910421278</v>
      </c>
      <c r="H43" s="198">
        <f t="shared" si="49"/>
        <v>9356.6441677660914</v>
      </c>
      <c r="I43" s="198">
        <f t="shared" si="49"/>
        <v>10098.335188827172</v>
      </c>
      <c r="J43" s="198">
        <f t="shared" si="49"/>
        <v>10855.786459965777</v>
      </c>
      <c r="K43" s="198">
        <f t="shared" si="49"/>
        <v>11629.131383533284</v>
      </c>
      <c r="L43" s="198">
        <f t="shared" si="49"/>
        <v>12418.504467420411</v>
      </c>
      <c r="M43" s="198">
        <f t="shared" si="49"/>
        <v>13224.041334056499</v>
      </c>
      <c r="N43" s="198">
        <f t="shared" si="49"/>
        <v>14045.878729480319</v>
      </c>
      <c r="O43" s="198">
        <f t="shared" si="49"/>
        <v>14857.60766966865</v>
      </c>
      <c r="P43" s="198">
        <f t="shared" si="49"/>
        <v>15659.128253614836</v>
      </c>
      <c r="Q43" s="198">
        <f t="shared" si="49"/>
        <v>16450.339581272623</v>
      </c>
      <c r="R43" s="198">
        <f t="shared" si="49"/>
        <v>17231.139743565669</v>
      </c>
      <c r="S43" s="198">
        <f t="shared" si="49"/>
        <v>18001.425812297282</v>
      </c>
      <c r="T43" s="198">
        <f t="shared" si="49"/>
        <v>18761.093829959253</v>
      </c>
      <c r="U43" s="198">
        <f t="shared" si="49"/>
        <v>19510.038799438655</v>
      </c>
      <c r="V43" s="198">
        <f t="shared" si="49"/>
        <v>20248.154673621873</v>
      </c>
      <c r="W43" s="198">
        <f t="shared" si="49"/>
        <v>20975.334344894596</v>
      </c>
      <c r="X43" s="193"/>
      <c r="Y43" s="193"/>
      <c r="AA43" s="183"/>
      <c r="AB43" s="183"/>
      <c r="AC43" s="183"/>
      <c r="AD43" s="183"/>
      <c r="AE43" s="183"/>
      <c r="AF43" s="183"/>
      <c r="AG43" s="183"/>
      <c r="AH43" s="183"/>
      <c r="AI43" s="183"/>
    </row>
    <row r="44" spans="1:35" s="181" customFormat="1" ht="16.899999999999999" customHeight="1" x14ac:dyDescent="0.25">
      <c r="A44" s="210" t="s">
        <v>239</v>
      </c>
      <c r="B44" s="211"/>
      <c r="C44" s="212"/>
      <c r="D44" s="203"/>
      <c r="E44" s="203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3"/>
      <c r="Y44" s="193"/>
      <c r="AA44" s="183"/>
      <c r="AB44" s="183"/>
      <c r="AC44" s="183"/>
      <c r="AD44" s="183"/>
      <c r="AE44" s="183"/>
      <c r="AF44" s="183"/>
      <c r="AG44" s="183"/>
      <c r="AH44" s="183"/>
      <c r="AI44" s="183"/>
    </row>
    <row r="45" spans="1:35" s="181" customFormat="1" ht="16.899999999999999" customHeight="1" x14ac:dyDescent="0.25">
      <c r="A45" s="216" t="s">
        <v>236</v>
      </c>
      <c r="B45" s="216"/>
      <c r="C45" s="216"/>
      <c r="D45" s="199">
        <f>D21-D22-D24-D29-D30-D32-D33</f>
        <v>3744.8527331249993</v>
      </c>
      <c r="E45" s="199">
        <f>E21-E22-E24-E29-E30-E32-E33</f>
        <v>3759.9622444959482</v>
      </c>
      <c r="F45" s="199">
        <f t="shared" ref="F45:W45" si="50">F21-F22-F24-F29-F30-F32-F33</f>
        <v>3775.1997630469491</v>
      </c>
      <c r="G45" s="199">
        <f t="shared" si="50"/>
        <v>3790.5663503742298</v>
      </c>
      <c r="H45" s="199">
        <f t="shared" si="50"/>
        <v>3806.0630767239636</v>
      </c>
      <c r="I45" s="199">
        <f t="shared" si="50"/>
        <v>3821.6910210610827</v>
      </c>
      <c r="J45" s="199">
        <f t="shared" si="50"/>
        <v>3837.4512711386055</v>
      </c>
      <c r="K45" s="199">
        <f t="shared" si="50"/>
        <v>3853.344923567508</v>
      </c>
      <c r="L45" s="199">
        <f t="shared" si="50"/>
        <v>3869.3730838871224</v>
      </c>
      <c r="M45" s="199">
        <f t="shared" si="50"/>
        <v>3885.5368666360869</v>
      </c>
      <c r="N45" s="199">
        <f t="shared" si="50"/>
        <v>3901.8373954238282</v>
      </c>
      <c r="O45" s="199">
        <f t="shared" si="50"/>
        <v>3891.728940188324</v>
      </c>
      <c r="P45" s="199">
        <f t="shared" si="50"/>
        <v>3881.5205839461937</v>
      </c>
      <c r="Q45" s="199">
        <f t="shared" si="50"/>
        <v>3871.2113276577843</v>
      </c>
      <c r="R45" s="199">
        <f t="shared" si="50"/>
        <v>3860.8001622930419</v>
      </c>
      <c r="S45" s="199">
        <f t="shared" si="50"/>
        <v>3850.2860687316188</v>
      </c>
      <c r="T45" s="199">
        <f t="shared" si="50"/>
        <v>3839.6680176619616</v>
      </c>
      <c r="U45" s="199">
        <f t="shared" si="50"/>
        <v>3828.9449694794021</v>
      </c>
      <c r="V45" s="199">
        <f t="shared" si="50"/>
        <v>3818.1158741832242</v>
      </c>
      <c r="W45" s="199">
        <f t="shared" si="50"/>
        <v>3807.1796712727114</v>
      </c>
      <c r="X45" s="193"/>
      <c r="Y45" s="193"/>
      <c r="AA45" s="183"/>
      <c r="AB45" s="183"/>
      <c r="AC45" s="183"/>
      <c r="AD45" s="183"/>
      <c r="AE45" s="183"/>
      <c r="AF45" s="183"/>
      <c r="AG45" s="183"/>
      <c r="AH45" s="183"/>
      <c r="AI45" s="183"/>
    </row>
    <row r="46" spans="1:35" s="181" customFormat="1" ht="16.899999999999999" customHeight="1" x14ac:dyDescent="0.25">
      <c r="A46" s="216" t="s">
        <v>237</v>
      </c>
      <c r="B46" s="216"/>
      <c r="C46" s="216"/>
      <c r="D46" s="199">
        <f>D45</f>
        <v>3744.8527331249993</v>
      </c>
      <c r="E46" s="199">
        <f>D46+E45</f>
        <v>7504.8149776209475</v>
      </c>
      <c r="F46" s="199">
        <f t="shared" ref="F46:W46" si="51">E46+F45</f>
        <v>11280.014740667897</v>
      </c>
      <c r="G46" s="199">
        <f t="shared" si="51"/>
        <v>15070.581091042128</v>
      </c>
      <c r="H46" s="199">
        <f t="shared" si="51"/>
        <v>18876.644167766091</v>
      </c>
      <c r="I46" s="199">
        <f t="shared" si="51"/>
        <v>22698.335188827175</v>
      </c>
      <c r="J46" s="199">
        <f t="shared" si="51"/>
        <v>26535.786459965781</v>
      </c>
      <c r="K46" s="199">
        <f t="shared" si="51"/>
        <v>30389.131383533288</v>
      </c>
      <c r="L46" s="199">
        <f t="shared" si="51"/>
        <v>34258.504467420411</v>
      </c>
      <c r="M46" s="199">
        <f t="shared" si="51"/>
        <v>38144.041334056499</v>
      </c>
      <c r="N46" s="199">
        <f t="shared" si="51"/>
        <v>42045.878729480326</v>
      </c>
      <c r="O46" s="199">
        <f t="shared" si="51"/>
        <v>45937.60766966865</v>
      </c>
      <c r="P46" s="199">
        <f t="shared" si="51"/>
        <v>49819.128253614843</v>
      </c>
      <c r="Q46" s="199">
        <f t="shared" si="51"/>
        <v>53690.33958127263</v>
      </c>
      <c r="R46" s="199">
        <f t="shared" si="51"/>
        <v>57551.139743565669</v>
      </c>
      <c r="S46" s="199">
        <f t="shared" si="51"/>
        <v>61401.42581229729</v>
      </c>
      <c r="T46" s="199">
        <f t="shared" si="51"/>
        <v>65241.093829959253</v>
      </c>
      <c r="U46" s="199">
        <f t="shared" si="51"/>
        <v>69070.038799438655</v>
      </c>
      <c r="V46" s="199">
        <f t="shared" si="51"/>
        <v>72888.154673621873</v>
      </c>
      <c r="W46" s="199">
        <f t="shared" si="51"/>
        <v>76695.334344894582</v>
      </c>
      <c r="X46" s="193"/>
      <c r="Y46" s="193"/>
      <c r="AA46" s="183"/>
      <c r="AB46" s="183"/>
      <c r="AC46" s="183"/>
      <c r="AD46" s="183"/>
      <c r="AE46" s="183"/>
      <c r="AF46" s="183"/>
      <c r="AG46" s="183"/>
      <c r="AH46" s="183"/>
      <c r="AI46" s="183"/>
    </row>
    <row r="47" spans="1:35" s="181" customFormat="1" ht="16.899999999999999" customHeight="1" x14ac:dyDescent="0.25">
      <c r="A47" s="210" t="s">
        <v>238</v>
      </c>
      <c r="B47" s="211"/>
      <c r="C47" s="212"/>
      <c r="D47" s="200">
        <f>D46+D38</f>
        <v>9344.8527331249988</v>
      </c>
      <c r="E47" s="200">
        <f t="shared" ref="E47:W47" si="52">E46+E38</f>
        <v>12824.814977620947</v>
      </c>
      <c r="F47" s="200">
        <f t="shared" si="52"/>
        <v>16320.014740667897</v>
      </c>
      <c r="G47" s="200">
        <f t="shared" si="52"/>
        <v>19830.581091042128</v>
      </c>
      <c r="H47" s="200">
        <f t="shared" si="52"/>
        <v>23356.644167766091</v>
      </c>
      <c r="I47" s="200">
        <f t="shared" si="52"/>
        <v>26898.335188827175</v>
      </c>
      <c r="J47" s="200">
        <f t="shared" si="52"/>
        <v>30455.786459965781</v>
      </c>
      <c r="K47" s="200">
        <f t="shared" si="52"/>
        <v>34029.131383533284</v>
      </c>
      <c r="L47" s="200">
        <f t="shared" si="52"/>
        <v>37618.504467420411</v>
      </c>
      <c r="M47" s="200">
        <f t="shared" si="52"/>
        <v>41224.041334056499</v>
      </c>
      <c r="N47" s="200">
        <f t="shared" si="52"/>
        <v>44845.878729480326</v>
      </c>
      <c r="O47" s="200">
        <f t="shared" si="52"/>
        <v>48457.60766966865</v>
      </c>
      <c r="P47" s="200">
        <f t="shared" si="52"/>
        <v>52059.128253614843</v>
      </c>
      <c r="Q47" s="200">
        <f t="shared" si="52"/>
        <v>55650.33958127263</v>
      </c>
      <c r="R47" s="200">
        <f t="shared" si="52"/>
        <v>59231.139743565669</v>
      </c>
      <c r="S47" s="200">
        <f t="shared" si="52"/>
        <v>62801.42581229729</v>
      </c>
      <c r="T47" s="200">
        <f t="shared" si="52"/>
        <v>66361.093829959253</v>
      </c>
      <c r="U47" s="200">
        <f t="shared" si="52"/>
        <v>69910.038799438655</v>
      </c>
      <c r="V47" s="200">
        <f t="shared" si="52"/>
        <v>73448.154673621873</v>
      </c>
      <c r="W47" s="200">
        <f t="shared" si="52"/>
        <v>76975.334344894582</v>
      </c>
      <c r="X47" s="193"/>
      <c r="Y47" s="193"/>
      <c r="AA47" s="183"/>
      <c r="AB47" s="183"/>
      <c r="AC47" s="183"/>
      <c r="AD47" s="183"/>
      <c r="AE47" s="183"/>
      <c r="AF47" s="183"/>
      <c r="AG47" s="183"/>
      <c r="AH47" s="183"/>
      <c r="AI47" s="183"/>
    </row>
    <row r="48" spans="1:35" s="181" customFormat="1" ht="16.899999999999999" customHeight="1" x14ac:dyDescent="0.25">
      <c r="A48" s="210" t="s">
        <v>234</v>
      </c>
      <c r="B48" s="211"/>
      <c r="C48" s="212"/>
      <c r="D48" s="201">
        <f>(D46-($C$11-D39))/($C$11-D39)</f>
        <v>0.33744740468749973</v>
      </c>
      <c r="E48" s="201">
        <f t="shared" ref="E48:W48" si="53">(E46-($C$11-E39))/($C$11-E39)</f>
        <v>0.34014553171802636</v>
      </c>
      <c r="F48" s="201">
        <f t="shared" si="53"/>
        <v>0.34285889769855915</v>
      </c>
      <c r="G48" s="201">
        <f t="shared" si="53"/>
        <v>0.3455875974144757</v>
      </c>
      <c r="H48" s="201">
        <f t="shared" si="53"/>
        <v>0.34833172626900655</v>
      </c>
      <c r="I48" s="201">
        <f t="shared" si="53"/>
        <v>0.35109138028733189</v>
      </c>
      <c r="J48" s="201">
        <f t="shared" si="53"/>
        <v>0.35386665612070306</v>
      </c>
      <c r="K48" s="201">
        <f t="shared" si="53"/>
        <v>0.35665765105059322</v>
      </c>
      <c r="L48" s="201">
        <f t="shared" si="53"/>
        <v>0.35946446299287343</v>
      </c>
      <c r="M48" s="201">
        <f t="shared" si="53"/>
        <v>0.36228719050201785</v>
      </c>
      <c r="N48" s="201">
        <f t="shared" si="53"/>
        <v>0.36512593277533528</v>
      </c>
      <c r="O48" s="201">
        <f t="shared" si="53"/>
        <v>0.36719070445442414</v>
      </c>
      <c r="P48" s="201">
        <f t="shared" si="53"/>
        <v>0.36865736960480339</v>
      </c>
      <c r="Q48" s="201">
        <f t="shared" si="53"/>
        <v>0.36965151993042422</v>
      </c>
      <c r="R48" s="201">
        <f t="shared" si="53"/>
        <v>0.37026523198965877</v>
      </c>
      <c r="S48" s="201">
        <f t="shared" si="53"/>
        <v>0.3705675404530645</v>
      </c>
      <c r="T48" s="201">
        <f t="shared" si="53"/>
        <v>0.37061121491511034</v>
      </c>
      <c r="U48" s="201">
        <f t="shared" si="53"/>
        <v>0.37043727776663998</v>
      </c>
      <c r="V48" s="201">
        <f t="shared" si="53"/>
        <v>0.37007809536883218</v>
      </c>
      <c r="W48" s="201">
        <f t="shared" si="53"/>
        <v>0.36955954187311751</v>
      </c>
      <c r="X48" s="193"/>
      <c r="Y48" s="193"/>
      <c r="AA48" s="183"/>
      <c r="AB48" s="183"/>
      <c r="AC48" s="183"/>
      <c r="AD48" s="183"/>
      <c r="AE48" s="183"/>
      <c r="AF48" s="183"/>
      <c r="AG48" s="183"/>
      <c r="AH48" s="183"/>
      <c r="AI48" s="183"/>
    </row>
    <row r="49" spans="1:35" s="181" customFormat="1" ht="16.899999999999999" customHeight="1" x14ac:dyDescent="0.25">
      <c r="A49" s="210" t="s">
        <v>240</v>
      </c>
      <c r="B49" s="211"/>
      <c r="C49" s="212"/>
      <c r="D49" s="202">
        <f>(D47-($C$11-D39))/($C$11-D39)</f>
        <v>2.3374474046874996</v>
      </c>
      <c r="E49" s="202">
        <f>(E47-($C$11-E39))/($C$11-E39)</f>
        <v>1.2901455317180262</v>
      </c>
      <c r="F49" s="202">
        <f t="shared" ref="F49:L49" si="54">(F47-($C$11-F39))/($C$11-F39)</f>
        <v>0.94285889769855913</v>
      </c>
      <c r="G49" s="202">
        <f t="shared" si="54"/>
        <v>0.77058759741447569</v>
      </c>
      <c r="H49" s="202">
        <f t="shared" si="54"/>
        <v>0.6683317262690065</v>
      </c>
      <c r="I49" s="202">
        <f t="shared" si="54"/>
        <v>0.60109138028733189</v>
      </c>
      <c r="J49" s="202">
        <f t="shared" si="54"/>
        <v>0.55386665612070307</v>
      </c>
      <c r="K49" s="202">
        <f t="shared" si="54"/>
        <v>0.51915765105059308</v>
      </c>
      <c r="L49" s="202">
        <f t="shared" si="54"/>
        <v>0.49279779632620679</v>
      </c>
      <c r="M49" s="202">
        <f t="shared" ref="M49" si="55">(M47-($C$11-M39))/($C$11-M39)</f>
        <v>0.47228719050201784</v>
      </c>
      <c r="N49" s="202">
        <f t="shared" ref="N49" si="56">(N47-($C$11-N39))/($C$11-N39)</f>
        <v>0.45603502368442617</v>
      </c>
      <c r="O49" s="202">
        <f t="shared" ref="O49" si="57">(O47-($C$11-O39))/($C$11-O39)</f>
        <v>0.4421907044544241</v>
      </c>
      <c r="P49" s="202">
        <f t="shared" ref="P49" si="58">(P47-($C$11-P39))/($C$11-P39)</f>
        <v>0.43019583114326493</v>
      </c>
      <c r="Q49" s="202">
        <f t="shared" ref="Q49:S49" si="59">(Q47-($C$11-Q39))/($C$11-Q39)</f>
        <v>0.41965151993042427</v>
      </c>
      <c r="R49" s="202">
        <f t="shared" si="59"/>
        <v>0.41026523198965881</v>
      </c>
      <c r="S49" s="202">
        <f t="shared" si="59"/>
        <v>0.4018175404530645</v>
      </c>
      <c r="T49" s="202">
        <f t="shared" ref="T49" si="60">(T47-($C$11-T39))/($C$11-T39)</f>
        <v>0.39414062667981625</v>
      </c>
      <c r="U49" s="202">
        <f t="shared" ref="U49" si="61">(U47-($C$11-U39))/($C$11-U39)</f>
        <v>0.38710394443330665</v>
      </c>
      <c r="V49" s="202">
        <f t="shared" ref="V49" si="62">(V47-($C$11-V39))/($C$11-V39)</f>
        <v>0.3806044111583059</v>
      </c>
      <c r="W49" s="202">
        <f t="shared" ref="W49" si="63">(W47-($C$11-W39))/($C$11-W39)</f>
        <v>0.37455954187311752</v>
      </c>
      <c r="X49" s="193"/>
      <c r="Y49" s="193"/>
      <c r="AA49" s="183"/>
      <c r="AB49" s="183"/>
      <c r="AC49" s="183"/>
      <c r="AD49" s="183"/>
      <c r="AE49" s="183"/>
      <c r="AF49" s="183"/>
      <c r="AG49" s="183"/>
      <c r="AH49" s="183"/>
      <c r="AI49" s="183"/>
    </row>
    <row r="50" spans="1:35" s="181" customFormat="1" ht="16.899999999999999" customHeight="1" x14ac:dyDescent="0.25">
      <c r="A50" s="189"/>
      <c r="B50" s="189"/>
      <c r="C50" s="189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193"/>
      <c r="Y50" s="193"/>
      <c r="AA50" s="183"/>
      <c r="AB50" s="183"/>
      <c r="AC50" s="183"/>
      <c r="AD50" s="183"/>
      <c r="AE50" s="183"/>
      <c r="AF50" s="183"/>
      <c r="AG50" s="183"/>
      <c r="AH50" s="183"/>
      <c r="AI50" s="183"/>
    </row>
    <row r="51" spans="1:35" ht="16.899999999999999" customHeight="1" x14ac:dyDescent="0.25">
      <c r="A51" s="236" t="s">
        <v>32</v>
      </c>
      <c r="B51" s="237"/>
      <c r="C51" s="163"/>
      <c r="D51" s="164">
        <f t="shared" ref="D51:W51" si="64">D34+D27+D26</f>
        <v>3744.8527331249993</v>
      </c>
      <c r="E51" s="164">
        <f t="shared" si="64"/>
        <v>3759.9622444959477</v>
      </c>
      <c r="F51" s="164">
        <f t="shared" si="64"/>
        <v>3775.1997630469491</v>
      </c>
      <c r="G51" s="164">
        <f t="shared" si="64"/>
        <v>3790.5663503742298</v>
      </c>
      <c r="H51" s="164">
        <f t="shared" si="64"/>
        <v>3806.0630767239631</v>
      </c>
      <c r="I51" s="164">
        <f t="shared" si="64"/>
        <v>3821.6910210610822</v>
      </c>
      <c r="J51" s="164">
        <f t="shared" si="64"/>
        <v>3837.4512711386051</v>
      </c>
      <c r="K51" s="164">
        <f t="shared" si="64"/>
        <v>3853.344923567508</v>
      </c>
      <c r="L51" s="164">
        <f t="shared" si="64"/>
        <v>3869.3730838871224</v>
      </c>
      <c r="M51" s="177">
        <f t="shared" si="64"/>
        <v>3885.5368666360869</v>
      </c>
      <c r="N51" s="164">
        <f t="shared" si="64"/>
        <v>3901.8373954238282</v>
      </c>
      <c r="O51" s="164">
        <f t="shared" si="64"/>
        <v>3891.728940188324</v>
      </c>
      <c r="P51" s="164">
        <f t="shared" si="64"/>
        <v>3881.5205839461937</v>
      </c>
      <c r="Q51" s="164">
        <f t="shared" si="64"/>
        <v>3871.2113276577843</v>
      </c>
      <c r="R51" s="164">
        <f t="shared" si="64"/>
        <v>3860.8001622930415</v>
      </c>
      <c r="S51" s="164">
        <f t="shared" si="64"/>
        <v>3850.2860687316188</v>
      </c>
      <c r="T51" s="164">
        <f t="shared" si="64"/>
        <v>3839.6680176619611</v>
      </c>
      <c r="U51" s="164">
        <f t="shared" si="64"/>
        <v>3828.9449694794021</v>
      </c>
      <c r="V51" s="164">
        <f t="shared" si="64"/>
        <v>3818.1158741832242</v>
      </c>
      <c r="W51" s="164">
        <f t="shared" si="64"/>
        <v>3807.1796712727119</v>
      </c>
      <c r="AB51" s="105" t="e">
        <f>#REF!+10</f>
        <v>#REF!</v>
      </c>
      <c r="AF51" s="107"/>
    </row>
    <row r="52" spans="1:35" ht="15" x14ac:dyDescent="0.25">
      <c r="A52" s="223" t="s">
        <v>21</v>
      </c>
      <c r="B52" s="238"/>
      <c r="C52" s="125">
        <f>-C11+M14</f>
        <v>-56000</v>
      </c>
      <c r="D52" s="58">
        <f t="shared" ref="D52:W52" si="65">D51+D30+D29</f>
        <v>4014.8527331249993</v>
      </c>
      <c r="E52" s="58">
        <f t="shared" si="65"/>
        <v>4004.0377848812318</v>
      </c>
      <c r="F52" s="58">
        <f t="shared" si="65"/>
        <v>3993.117523680985</v>
      </c>
      <c r="G52" s="58">
        <f t="shared" si="65"/>
        <v>3982.0909112392565</v>
      </c>
      <c r="H52" s="58">
        <f t="shared" si="65"/>
        <v>3970.9568990220591</v>
      </c>
      <c r="I52" s="58">
        <f t="shared" si="65"/>
        <v>3959.7144281451456</v>
      </c>
      <c r="J52" s="58">
        <f t="shared" si="65"/>
        <v>3948.3624292717091</v>
      </c>
      <c r="K52" s="58">
        <f t="shared" si="65"/>
        <v>3936.8998225090945</v>
      </c>
      <c r="L52" s="58">
        <f t="shared" si="65"/>
        <v>3925.3255173044672</v>
      </c>
      <c r="M52" s="175">
        <f t="shared" si="65"/>
        <v>3913.6384123394723</v>
      </c>
      <c r="N52" s="58">
        <f t="shared" si="65"/>
        <v>3901.8373954238282</v>
      </c>
      <c r="O52" s="58">
        <f t="shared" si="65"/>
        <v>3891.728940188324</v>
      </c>
      <c r="P52" s="58">
        <f t="shared" si="65"/>
        <v>3881.5205839461937</v>
      </c>
      <c r="Q52" s="58">
        <f t="shared" si="65"/>
        <v>3871.2113276577843</v>
      </c>
      <c r="R52" s="58">
        <f t="shared" si="65"/>
        <v>3860.8001622930415</v>
      </c>
      <c r="S52" s="58">
        <f t="shared" si="65"/>
        <v>3850.2860687316188</v>
      </c>
      <c r="T52" s="58">
        <f t="shared" si="65"/>
        <v>3839.6680176619611</v>
      </c>
      <c r="U52" s="58">
        <f t="shared" si="65"/>
        <v>3828.9449694794021</v>
      </c>
      <c r="V52" s="58">
        <f t="shared" si="65"/>
        <v>3818.1158741832242</v>
      </c>
      <c r="W52" s="58">
        <f t="shared" si="65"/>
        <v>3807.1796712727119</v>
      </c>
      <c r="AB52" s="105" t="e">
        <f t="shared" si="3"/>
        <v>#REF!</v>
      </c>
      <c r="AF52" s="107"/>
    </row>
    <row r="53" spans="1:35" ht="15" x14ac:dyDescent="0.25">
      <c r="A53" s="239" t="s">
        <v>173</v>
      </c>
      <c r="B53" s="239"/>
      <c r="C53" s="127">
        <f>-M8-Q8</f>
        <v>-26000</v>
      </c>
      <c r="D53" s="58">
        <f>D51</f>
        <v>3744.8527331249993</v>
      </c>
      <c r="E53" s="58">
        <f t="shared" ref="E53:W53" si="66">E51</f>
        <v>3759.9622444959477</v>
      </c>
      <c r="F53" s="58">
        <f t="shared" si="66"/>
        <v>3775.1997630469491</v>
      </c>
      <c r="G53" s="58">
        <f t="shared" si="66"/>
        <v>3790.5663503742298</v>
      </c>
      <c r="H53" s="58">
        <f t="shared" si="66"/>
        <v>3806.0630767239631</v>
      </c>
      <c r="I53" s="58">
        <f t="shared" si="66"/>
        <v>3821.6910210610822</v>
      </c>
      <c r="J53" s="58">
        <f t="shared" si="66"/>
        <v>3837.4512711386051</v>
      </c>
      <c r="K53" s="58">
        <f t="shared" si="66"/>
        <v>3853.344923567508</v>
      </c>
      <c r="L53" s="58">
        <f t="shared" si="66"/>
        <v>3869.3730838871224</v>
      </c>
      <c r="M53" s="175">
        <f t="shared" si="66"/>
        <v>3885.5368666360869</v>
      </c>
      <c r="N53" s="58">
        <f t="shared" si="66"/>
        <v>3901.8373954238282</v>
      </c>
      <c r="O53" s="58">
        <f t="shared" si="66"/>
        <v>3891.728940188324</v>
      </c>
      <c r="P53" s="58">
        <f t="shared" si="66"/>
        <v>3881.5205839461937</v>
      </c>
      <c r="Q53" s="58">
        <f t="shared" si="66"/>
        <v>3871.2113276577843</v>
      </c>
      <c r="R53" s="58">
        <f t="shared" si="66"/>
        <v>3860.8001622930415</v>
      </c>
      <c r="S53" s="58">
        <f t="shared" si="66"/>
        <v>3850.2860687316188</v>
      </c>
      <c r="T53" s="58">
        <f t="shared" si="66"/>
        <v>3839.6680176619611</v>
      </c>
      <c r="U53" s="58">
        <f t="shared" si="66"/>
        <v>3828.9449694794021</v>
      </c>
      <c r="V53" s="58">
        <f t="shared" si="66"/>
        <v>3818.1158741832242</v>
      </c>
      <c r="W53" s="58">
        <f t="shared" si="66"/>
        <v>3807.1796712727119</v>
      </c>
      <c r="AB53" s="105" t="e">
        <f t="shared" si="3"/>
        <v>#REF!</v>
      </c>
      <c r="AF53" s="107"/>
    </row>
    <row r="54" spans="1:35" ht="16.899999999999999" customHeight="1" x14ac:dyDescent="0.25">
      <c r="A54" s="222" t="s">
        <v>15</v>
      </c>
      <c r="B54" s="223"/>
      <c r="C54" s="119"/>
      <c r="D54" s="58">
        <f t="shared" ref="D54:W54" si="67">D51*(1+taux_actu)^-(D20-1)</f>
        <v>3744.8527331249993</v>
      </c>
      <c r="E54" s="58">
        <f t="shared" si="67"/>
        <v>3650.4487810640271</v>
      </c>
      <c r="F54" s="58">
        <f t="shared" si="67"/>
        <v>3558.4878528107729</v>
      </c>
      <c r="G54" s="58">
        <f t="shared" si="67"/>
        <v>3468.905179769723</v>
      </c>
      <c r="H54" s="58">
        <f t="shared" si="67"/>
        <v>3381.6377472193785</v>
      </c>
      <c r="I54" s="58">
        <f t="shared" si="67"/>
        <v>3296.6242459693749</v>
      </c>
      <c r="J54" s="58">
        <f t="shared" si="67"/>
        <v>3213.8050253692595</v>
      </c>
      <c r="K54" s="58">
        <f t="shared" si="67"/>
        <v>3133.1220476307453</v>
      </c>
      <c r="L54" s="58">
        <f t="shared" si="67"/>
        <v>3054.5188434262855</v>
      </c>
      <c r="M54" s="175">
        <f t="shared" si="67"/>
        <v>2977.9404687279248</v>
      </c>
      <c r="N54" s="58">
        <f t="shared" si="67"/>
        <v>2903.3334628513576</v>
      </c>
      <c r="O54" s="58">
        <f t="shared" si="67"/>
        <v>2811.4677891471974</v>
      </c>
      <c r="P54" s="58">
        <f t="shared" si="67"/>
        <v>2722.4204421347408</v>
      </c>
      <c r="Q54" s="58">
        <f t="shared" si="67"/>
        <v>2636.1065409653374</v>
      </c>
      <c r="R54" s="58">
        <f t="shared" si="67"/>
        <v>2552.4437319993444</v>
      </c>
      <c r="S54" s="58">
        <f t="shared" si="67"/>
        <v>2471.3521141105289</v>
      </c>
      <c r="T54" s="58">
        <f t="shared" si="67"/>
        <v>2392.7541661877681</v>
      </c>
      <c r="U54" s="58">
        <f t="shared" si="67"/>
        <v>2316.5746767696437</v>
      </c>
      <c r="V54" s="58">
        <f t="shared" si="67"/>
        <v>2242.740675749355</v>
      </c>
      <c r="W54" s="58">
        <f t="shared" si="67"/>
        <v>2171.1813680892456</v>
      </c>
      <c r="AB54" s="105" t="e">
        <f t="shared" si="3"/>
        <v>#REF!</v>
      </c>
      <c r="AF54" s="107"/>
    </row>
    <row r="55" spans="1:35" s="65" customFormat="1" ht="16.899999999999999" customHeight="1" x14ac:dyDescent="0.25">
      <c r="A55" s="224" t="s">
        <v>16</v>
      </c>
      <c r="B55" s="225"/>
      <c r="C55" s="128">
        <f>-C11+M14</f>
        <v>-56000</v>
      </c>
      <c r="D55" s="64">
        <f>D54+C55</f>
        <v>-52255.147266874999</v>
      </c>
      <c r="E55" s="64">
        <f>D55+E54</f>
        <v>-48604.698485810972</v>
      </c>
      <c r="F55" s="64">
        <f t="shared" ref="F55:V55" si="68">E55+F54</f>
        <v>-45046.210633000199</v>
      </c>
      <c r="G55" s="64">
        <f t="shared" si="68"/>
        <v>-41577.305453230474</v>
      </c>
      <c r="H55" s="64">
        <f t="shared" si="68"/>
        <v>-38195.667706011096</v>
      </c>
      <c r="I55" s="64">
        <f t="shared" si="68"/>
        <v>-34899.043460041721</v>
      </c>
      <c r="J55" s="64">
        <f t="shared" si="68"/>
        <v>-31685.238434672461</v>
      </c>
      <c r="K55" s="64">
        <f t="shared" si="68"/>
        <v>-28552.116387041715</v>
      </c>
      <c r="L55" s="64">
        <f t="shared" si="68"/>
        <v>-25497.597543615429</v>
      </c>
      <c r="M55" s="176">
        <f t="shared" si="68"/>
        <v>-22519.657074887506</v>
      </c>
      <c r="N55" s="64">
        <f t="shared" si="68"/>
        <v>-19616.323612036147</v>
      </c>
      <c r="O55" s="64">
        <f t="shared" si="68"/>
        <v>-16804.855822888949</v>
      </c>
      <c r="P55" s="64">
        <f t="shared" si="68"/>
        <v>-14082.435380754208</v>
      </c>
      <c r="Q55" s="64">
        <f t="shared" si="68"/>
        <v>-11446.328839788872</v>
      </c>
      <c r="R55" s="64">
        <f t="shared" si="68"/>
        <v>-8893.885107789527</v>
      </c>
      <c r="S55" s="64">
        <f t="shared" si="68"/>
        <v>-6422.5329936789985</v>
      </c>
      <c r="T55" s="64">
        <f t="shared" si="68"/>
        <v>-4029.7788274912305</v>
      </c>
      <c r="U55" s="64">
        <f t="shared" si="68"/>
        <v>-1713.2041507215868</v>
      </c>
      <c r="V55" s="64">
        <f t="shared" si="68"/>
        <v>529.53652502776822</v>
      </c>
      <c r="W55" s="64">
        <f>V55+W54</f>
        <v>2700.7178931170138</v>
      </c>
      <c r="AA55" s="105"/>
      <c r="AB55" s="105" t="e">
        <f t="shared" si="3"/>
        <v>#REF!</v>
      </c>
      <c r="AC55" s="105"/>
      <c r="AD55" s="105"/>
      <c r="AE55" s="105"/>
      <c r="AF55" s="107"/>
      <c r="AG55" s="105"/>
      <c r="AH55" s="105"/>
      <c r="AI55" s="105"/>
    </row>
    <row r="56" spans="1:35" ht="16.899999999999999" customHeight="1" x14ac:dyDescent="0.25">
      <c r="AB56" s="105" t="e">
        <f>AB55+10</f>
        <v>#REF!</v>
      </c>
    </row>
    <row r="57" spans="1:35" ht="15" x14ac:dyDescent="0.25">
      <c r="A57" s="222" t="s">
        <v>33</v>
      </c>
      <c r="B57" s="223"/>
      <c r="C57" s="119"/>
      <c r="D57" s="58">
        <f t="shared" ref="D57:W57" si="69">IF(D20&lt;4,IF(D31&lt;0,0,$I$11*D31),$I$12*D31)</f>
        <v>580.28338749999955</v>
      </c>
      <c r="E57" s="58">
        <f t="shared" si="69"/>
        <v>589.56292719377302</v>
      </c>
      <c r="F57" s="58">
        <f t="shared" si="69"/>
        <v>598.92108277916759</v>
      </c>
      <c r="G57" s="58">
        <f t="shared" si="69"/>
        <v>608.35850623784472</v>
      </c>
      <c r="H57" s="58">
        <f t="shared" si="69"/>
        <v>617.87585486384921</v>
      </c>
      <c r="I57" s="58">
        <f t="shared" si="69"/>
        <v>627.47379130587171</v>
      </c>
      <c r="J57" s="58">
        <f t="shared" si="69"/>
        <v>637.15298360982433</v>
      </c>
      <c r="K57" s="58">
        <f t="shared" si="69"/>
        <v>646.91410526175389</v>
      </c>
      <c r="L57" s="58">
        <f t="shared" si="69"/>
        <v>656.75783523107646</v>
      </c>
      <c r="M57" s="175">
        <f t="shared" si="69"/>
        <v>666.68485801415216</v>
      </c>
      <c r="N57" s="58">
        <f t="shared" si="69"/>
        <v>676.69586367818545</v>
      </c>
      <c r="O57" s="58">
        <f t="shared" si="69"/>
        <v>670.48773362700797</v>
      </c>
      <c r="P57" s="58">
        <f t="shared" si="69"/>
        <v>664.21824915253535</v>
      </c>
      <c r="Q57" s="58">
        <f t="shared" si="69"/>
        <v>657.8867966923641</v>
      </c>
      <c r="R57" s="58">
        <f t="shared" si="69"/>
        <v>651.49275654846349</v>
      </c>
      <c r="S57" s="58">
        <f t="shared" si="69"/>
        <v>645.03550282582739</v>
      </c>
      <c r="T57" s="58">
        <f t="shared" si="69"/>
        <v>638.51440337049689</v>
      </c>
      <c r="U57" s="58">
        <f t="shared" si="69"/>
        <v>631.92881970697567</v>
      </c>
      <c r="V57" s="58">
        <f t="shared" si="69"/>
        <v>625.27810697501093</v>
      </c>
      <c r="W57" s="58">
        <f t="shared" si="69"/>
        <v>618.5616138657507</v>
      </c>
      <c r="AB57" s="105" t="e">
        <f>AB56+8</f>
        <v>#REF!</v>
      </c>
      <c r="AF57" s="107"/>
    </row>
    <row r="58" spans="1:35" ht="15" x14ac:dyDescent="0.25">
      <c r="A58" s="222" t="s">
        <v>48</v>
      </c>
      <c r="B58" s="223"/>
      <c r="C58" s="119"/>
      <c r="D58" s="58">
        <f>IF(D20&lt;0,0,D34-D57)</f>
        <v>364.56934562499976</v>
      </c>
      <c r="E58" s="58">
        <f>IF(E20&lt;0,0,E34-E57)</f>
        <v>370.39931730217495</v>
      </c>
      <c r="F58" s="58">
        <f>IF(F20&lt;0,0,F34-F57)</f>
        <v>376.27868026778151</v>
      </c>
      <c r="G58" s="58">
        <f t="shared" ref="G58:W58" si="70">IF(G20&lt;4,0,G34-G57)</f>
        <v>382.20784413638523</v>
      </c>
      <c r="H58" s="58">
        <f t="shared" si="70"/>
        <v>388.18722186011394</v>
      </c>
      <c r="I58" s="58">
        <f t="shared" si="70"/>
        <v>394.21722975521072</v>
      </c>
      <c r="J58" s="58">
        <f t="shared" si="70"/>
        <v>400.29828752878097</v>
      </c>
      <c r="K58" s="58">
        <f t="shared" si="70"/>
        <v>406.43081830575409</v>
      </c>
      <c r="L58" s="58">
        <f t="shared" si="70"/>
        <v>412.61524865604599</v>
      </c>
      <c r="M58" s="175">
        <f t="shared" si="70"/>
        <v>418.85200862193471</v>
      </c>
      <c r="N58" s="58">
        <f t="shared" si="70"/>
        <v>425.14153174564274</v>
      </c>
      <c r="O58" s="58">
        <f t="shared" si="70"/>
        <v>421.24120656131606</v>
      </c>
      <c r="P58" s="58">
        <f t="shared" si="70"/>
        <v>417.30233479365836</v>
      </c>
      <c r="Q58" s="58">
        <f t="shared" si="70"/>
        <v>413.32453096542019</v>
      </c>
      <c r="R58" s="58">
        <f t="shared" si="70"/>
        <v>409.3074057445782</v>
      </c>
      <c r="S58" s="58">
        <f t="shared" si="70"/>
        <v>405.25056590579163</v>
      </c>
      <c r="T58" s="58">
        <f t="shared" si="70"/>
        <v>401.15361429146446</v>
      </c>
      <c r="U58" s="58">
        <f t="shared" si="70"/>
        <v>397.01614977242616</v>
      </c>
      <c r="V58" s="58">
        <f t="shared" si="70"/>
        <v>392.83776720821345</v>
      </c>
      <c r="W58" s="58">
        <f t="shared" si="70"/>
        <v>388.61805740696093</v>
      </c>
      <c r="AB58" s="105" t="e">
        <f t="shared" si="3"/>
        <v>#REF!</v>
      </c>
      <c r="AF58" s="107"/>
    </row>
    <row r="59" spans="1:35" ht="15" x14ac:dyDescent="0.25">
      <c r="A59" s="222" t="s">
        <v>49</v>
      </c>
      <c r="B59" s="223"/>
      <c r="C59" s="119"/>
      <c r="D59" s="58">
        <f>D58*(100%-$I$14)</f>
        <v>301.8634181774998</v>
      </c>
      <c r="E59" s="58">
        <f t="shared" ref="E59:F59" si="71">E58*(100%-$I$14)</f>
        <v>306.69063472620087</v>
      </c>
      <c r="F59" s="58">
        <f t="shared" si="71"/>
        <v>311.55874726172311</v>
      </c>
      <c r="G59" s="58">
        <f t="shared" ref="G59" si="72">G58*(100%-$I$14)</f>
        <v>316.46809494492697</v>
      </c>
      <c r="H59" s="58">
        <f t="shared" ref="H59:W59" si="73">H58*(100%-$I$14)</f>
        <v>321.41901970017437</v>
      </c>
      <c r="I59" s="58">
        <f t="shared" si="73"/>
        <v>326.41186623731448</v>
      </c>
      <c r="J59" s="58">
        <f t="shared" si="73"/>
        <v>331.44698207383067</v>
      </c>
      <c r="K59" s="58">
        <f t="shared" si="73"/>
        <v>336.52471755716442</v>
      </c>
      <c r="L59" s="58">
        <f t="shared" si="73"/>
        <v>341.6454258872061</v>
      </c>
      <c r="M59" s="175">
        <f t="shared" si="73"/>
        <v>346.80946313896197</v>
      </c>
      <c r="N59" s="58">
        <f t="shared" si="73"/>
        <v>352.01718828539219</v>
      </c>
      <c r="O59" s="58">
        <f t="shared" si="73"/>
        <v>348.7877190327697</v>
      </c>
      <c r="P59" s="58">
        <f t="shared" si="73"/>
        <v>345.52633320914913</v>
      </c>
      <c r="Q59" s="58">
        <f t="shared" si="73"/>
        <v>342.23271163936795</v>
      </c>
      <c r="R59" s="58">
        <f t="shared" si="73"/>
        <v>338.90653195651078</v>
      </c>
      <c r="S59" s="58">
        <f t="shared" si="73"/>
        <v>335.54746856999549</v>
      </c>
      <c r="T59" s="58">
        <f t="shared" si="73"/>
        <v>332.1551926333326</v>
      </c>
      <c r="U59" s="58">
        <f t="shared" si="73"/>
        <v>328.7293720115689</v>
      </c>
      <c r="V59" s="58">
        <f t="shared" si="73"/>
        <v>325.26967124840075</v>
      </c>
      <c r="W59" s="58">
        <f t="shared" si="73"/>
        <v>321.77575153296368</v>
      </c>
      <c r="AB59" s="105" t="e">
        <f t="shared" si="3"/>
        <v>#REF!</v>
      </c>
      <c r="AF59" s="107"/>
    </row>
    <row r="60" spans="1:35" s="65" customFormat="1" ht="16.899999999999999" customHeight="1" x14ac:dyDescent="0.25">
      <c r="A60" s="224" t="s">
        <v>22</v>
      </c>
      <c r="B60" s="225"/>
      <c r="C60" s="121"/>
      <c r="D60" s="147">
        <f>(D59/$M$9)/$M$10</f>
        <v>1.1610131468365377E-2</v>
      </c>
      <c r="E60" s="147">
        <f t="shared" ref="E60:W60" si="74">(E59/$M$9)/$M$10</f>
        <v>1.1795793643315417E-2</v>
      </c>
      <c r="F60" s="147">
        <f t="shared" si="74"/>
        <v>1.1983028740835504E-2</v>
      </c>
      <c r="G60" s="147">
        <f t="shared" si="74"/>
        <v>1.2171849805574115E-2</v>
      </c>
      <c r="H60" s="147">
        <f t="shared" si="74"/>
        <v>1.2362269988468243E-2</v>
      </c>
      <c r="I60" s="147">
        <f t="shared" si="74"/>
        <v>1.2554302547589017E-2</v>
      </c>
      <c r="J60" s="147">
        <f t="shared" si="74"/>
        <v>1.2747960848993488E-2</v>
      </c>
      <c r="K60" s="147">
        <f t="shared" si="74"/>
        <v>1.2943258367583248E-2</v>
      </c>
      <c r="L60" s="147">
        <f t="shared" si="74"/>
        <v>1.3140208687969467E-2</v>
      </c>
      <c r="M60" s="178">
        <f t="shared" si="74"/>
        <v>1.3338825505344692E-2</v>
      </c>
      <c r="N60" s="147">
        <f t="shared" si="74"/>
        <v>1.3539122626361238E-2</v>
      </c>
      <c r="O60" s="147">
        <f t="shared" si="74"/>
        <v>1.3414912270491141E-2</v>
      </c>
      <c r="P60" s="147">
        <f t="shared" si="74"/>
        <v>1.3289474354198043E-2</v>
      </c>
      <c r="Q60" s="147">
        <f t="shared" si="74"/>
        <v>1.3162796601514154E-2</v>
      </c>
      <c r="R60" s="147">
        <f t="shared" si="74"/>
        <v>1.3034866613711954E-2</v>
      </c>
      <c r="S60" s="147">
        <f t="shared" si="74"/>
        <v>1.290567186807675E-2</v>
      </c>
      <c r="T60" s="147">
        <f t="shared" si="74"/>
        <v>1.2775199716666638E-2</v>
      </c>
      <c r="U60" s="147">
        <f t="shared" si="74"/>
        <v>1.2643437385060343E-2</v>
      </c>
      <c r="V60" s="147">
        <f t="shared" si="74"/>
        <v>1.2510371971092338E-2</v>
      </c>
      <c r="W60" s="147">
        <f t="shared" si="74"/>
        <v>1.2375990443575527E-2</v>
      </c>
      <c r="AA60" s="105"/>
      <c r="AB60" s="105" t="e">
        <f t="shared" si="3"/>
        <v>#REF!</v>
      </c>
      <c r="AC60" s="105"/>
      <c r="AD60" s="105"/>
      <c r="AE60" s="105"/>
      <c r="AF60" s="107"/>
      <c r="AG60" s="105"/>
      <c r="AH60" s="105"/>
      <c r="AI60" s="105"/>
    </row>
    <row r="61" spans="1:35" ht="16.899999999999999" customHeight="1" x14ac:dyDescent="0.25">
      <c r="AB61" s="105">
        <v>842</v>
      </c>
    </row>
    <row r="62" spans="1:35" ht="16.899999999999999" customHeight="1" x14ac:dyDescent="0.25">
      <c r="A62" s="246" t="s">
        <v>35</v>
      </c>
      <c r="B62" s="247"/>
      <c r="C62" s="122"/>
      <c r="D62" s="66">
        <f t="shared" ref="D62:W62" si="75">IF(D20&lt;=$M$13,D25/-PMT($M$12,$M$13,$M$11),"")</f>
        <v>1.2947768005053568</v>
      </c>
      <c r="E62" s="66">
        <f t="shared" si="75"/>
        <v>1.2916705812859011</v>
      </c>
      <c r="F62" s="66">
        <f t="shared" si="75"/>
        <v>1.2885337012239317</v>
      </c>
      <c r="G62" s="66">
        <f t="shared" si="75"/>
        <v>1.2853658537009898</v>
      </c>
      <c r="H62" s="66">
        <f t="shared" si="75"/>
        <v>1.2821667290324312</v>
      </c>
      <c r="I62" s="66">
        <f t="shared" si="75"/>
        <v>1.2789360144367674</v>
      </c>
      <c r="J62" s="66">
        <f t="shared" si="75"/>
        <v>1.2756733940046938</v>
      </c>
      <c r="K62" s="66">
        <f t="shared" si="75"/>
        <v>1.2723785486678143</v>
      </c>
      <c r="L62" s="66">
        <f t="shared" si="75"/>
        <v>1.2690511561670477</v>
      </c>
      <c r="M62" s="179">
        <f t="shared" si="75"/>
        <v>1.2656908910207232</v>
      </c>
      <c r="N62" s="66" t="str">
        <f t="shared" si="75"/>
        <v/>
      </c>
      <c r="O62" s="66" t="str">
        <f t="shared" si="75"/>
        <v/>
      </c>
      <c r="P62" s="66" t="str">
        <f t="shared" si="75"/>
        <v/>
      </c>
      <c r="Q62" s="66" t="str">
        <f t="shared" si="75"/>
        <v/>
      </c>
      <c r="R62" s="66" t="str">
        <f t="shared" si="75"/>
        <v/>
      </c>
      <c r="S62" s="66" t="str">
        <f t="shared" si="75"/>
        <v/>
      </c>
      <c r="T62" s="66" t="str">
        <f t="shared" si="75"/>
        <v/>
      </c>
      <c r="U62" s="66" t="str">
        <f t="shared" si="75"/>
        <v/>
      </c>
      <c r="V62" s="66" t="str">
        <f t="shared" si="75"/>
        <v/>
      </c>
      <c r="W62" s="66" t="str">
        <f t="shared" si="75"/>
        <v/>
      </c>
      <c r="X62" s="67"/>
      <c r="AB62" s="105">
        <f t="shared" si="3"/>
        <v>852</v>
      </c>
    </row>
    <row r="63" spans="1:35" ht="16.899999999999999" customHeight="1" x14ac:dyDescent="0.25">
      <c r="AB63" s="105">
        <f t="shared" ref="AB63:AB74" si="76">AB62+10</f>
        <v>862</v>
      </c>
    </row>
    <row r="64" spans="1:35" ht="16.899999999999999" customHeight="1" x14ac:dyDescent="0.25">
      <c r="A64" s="232" t="s">
        <v>17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AB64" s="105">
        <f t="shared" si="76"/>
        <v>872</v>
      </c>
    </row>
    <row r="65" spans="1:35" ht="16.899999999999999" customHeight="1" x14ac:dyDescent="0.25">
      <c r="AB65" s="105">
        <f t="shared" si="76"/>
        <v>882</v>
      </c>
    </row>
    <row r="66" spans="1:35" ht="16.899999999999999" customHeight="1" x14ac:dyDescent="0.25">
      <c r="A66" s="245" t="s">
        <v>18</v>
      </c>
      <c r="B66" s="245"/>
      <c r="C66" s="58">
        <f>W55</f>
        <v>2700.7178931170138</v>
      </c>
      <c r="D66" s="81" t="str">
        <f>IF(C66&gt;0,"OK","PB")</f>
        <v>OK</v>
      </c>
      <c r="F66" s="68"/>
      <c r="G66" s="68"/>
      <c r="H66" s="68"/>
      <c r="I66" s="68"/>
      <c r="J66" s="68"/>
      <c r="K66" s="68"/>
      <c r="L66" s="68"/>
      <c r="M66" s="196"/>
      <c r="N66" s="68"/>
      <c r="O66" s="68"/>
      <c r="P66" s="68"/>
      <c r="Q66" s="68"/>
      <c r="R66" s="68"/>
      <c r="AB66" s="105">
        <f t="shared" si="76"/>
        <v>892</v>
      </c>
    </row>
    <row r="67" spans="1:35" ht="16.899999999999999" customHeight="1" x14ac:dyDescent="0.25">
      <c r="A67" s="245" t="s">
        <v>40</v>
      </c>
      <c r="B67" s="245"/>
      <c r="C67" s="58">
        <f>SUM(D57:W57)</f>
        <v>12710.085178439931</v>
      </c>
      <c r="F67" s="248"/>
      <c r="G67" s="248"/>
      <c r="H67" s="126"/>
      <c r="I67" s="126"/>
      <c r="J67" s="126"/>
      <c r="K67" s="126"/>
      <c r="L67" s="126"/>
      <c r="M67" s="205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205"/>
      <c r="AB67" s="105">
        <f t="shared" si="76"/>
        <v>902</v>
      </c>
    </row>
    <row r="68" spans="1:35" ht="15" x14ac:dyDescent="0.25">
      <c r="A68" s="245" t="s">
        <v>19</v>
      </c>
      <c r="B68" s="245"/>
      <c r="C68" s="69">
        <f>IRR(C52:W52)</f>
        <v>3.4496410204478467E-2</v>
      </c>
      <c r="D68" s="126" t="str">
        <f>IF(C68&gt;M12,"OK","PB")</f>
        <v>OK</v>
      </c>
      <c r="F68" s="206"/>
      <c r="G68" s="126"/>
      <c r="H68" s="126"/>
      <c r="I68" s="248"/>
      <c r="J68" s="248"/>
      <c r="K68" s="207"/>
      <c r="L68" s="208"/>
      <c r="M68" s="208"/>
      <c r="N68" s="208"/>
      <c r="O68" s="208"/>
      <c r="P68" s="208"/>
      <c r="Q68" s="208"/>
      <c r="R68" s="208"/>
      <c r="S68" s="208"/>
      <c r="T68" s="208"/>
      <c r="U68" s="209"/>
      <c r="V68" s="208"/>
      <c r="W68" s="208"/>
      <c r="X68" s="208"/>
      <c r="Y68" s="208"/>
      <c r="Z68" s="208"/>
      <c r="AA68" s="208"/>
      <c r="AB68" s="204"/>
      <c r="AC68" s="58"/>
      <c r="AD68" s="58"/>
      <c r="AE68" s="58"/>
    </row>
    <row r="69" spans="1:35" ht="29.45" customHeight="1" x14ac:dyDescent="0.25">
      <c r="A69" s="245" t="s">
        <v>20</v>
      </c>
      <c r="B69" s="245"/>
      <c r="C69" s="70">
        <f>AVERAGE(D34:W34)/M8</f>
        <v>3.9798719894028056E-2</v>
      </c>
      <c r="H69" s="195"/>
      <c r="AB69" s="105">
        <f t="shared" si="76"/>
        <v>10</v>
      </c>
    </row>
    <row r="70" spans="1:35" ht="26.45" customHeight="1" x14ac:dyDescent="0.25">
      <c r="A70" s="245" t="s">
        <v>41</v>
      </c>
      <c r="B70" s="245"/>
      <c r="C70" s="70">
        <f>AVERAGE(D60:W60)</f>
        <v>1.2714973672739336E-2</v>
      </c>
      <c r="AB70" s="105">
        <f t="shared" si="76"/>
        <v>20</v>
      </c>
    </row>
    <row r="71" spans="1:35" ht="16.899999999999999" customHeight="1" x14ac:dyDescent="0.25">
      <c r="AB71" s="105">
        <f t="shared" si="76"/>
        <v>30</v>
      </c>
    </row>
    <row r="72" spans="1:35" ht="16.899999999999999" customHeight="1" x14ac:dyDescent="0.25">
      <c r="A72" s="71" t="s">
        <v>104</v>
      </c>
      <c r="B72" s="82">
        <f>C11/(C9*1000)</f>
        <v>1.5555555555555556</v>
      </c>
      <c r="AB72" s="105">
        <f t="shared" si="76"/>
        <v>40</v>
      </c>
    </row>
    <row r="73" spans="1:35" ht="16.899999999999999" customHeight="1" x14ac:dyDescent="0.25">
      <c r="D73" s="72"/>
      <c r="AB73" s="105">
        <f t="shared" si="76"/>
        <v>50</v>
      </c>
    </row>
    <row r="74" spans="1:35" s="73" customFormat="1" ht="16.899999999999999" customHeight="1" x14ac:dyDescent="0.25">
      <c r="M74" s="180"/>
      <c r="AA74" s="111"/>
      <c r="AB74" s="105">
        <f t="shared" si="76"/>
        <v>60</v>
      </c>
      <c r="AC74" s="111"/>
      <c r="AD74" s="111"/>
      <c r="AE74" s="111"/>
      <c r="AF74" s="111"/>
      <c r="AG74" s="111"/>
      <c r="AH74" s="111"/>
      <c r="AI74" s="111"/>
    </row>
    <row r="75" spans="1:35" ht="16.899999999999999" customHeight="1" x14ac:dyDescent="0.25">
      <c r="AB75" s="105">
        <v>1010</v>
      </c>
    </row>
    <row r="76" spans="1:35" ht="16.899999999999999" customHeight="1" x14ac:dyDescent="0.25">
      <c r="AB76" s="105">
        <v>2440</v>
      </c>
    </row>
    <row r="77" spans="1:35" ht="16.899999999999999" customHeight="1" x14ac:dyDescent="0.25">
      <c r="AB77" s="41"/>
    </row>
  </sheetData>
  <mergeCells count="96"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64:O64"/>
    <mergeCell ref="P64:Q64"/>
    <mergeCell ref="R64:S64"/>
    <mergeCell ref="T64:U64"/>
    <mergeCell ref="V64:W64"/>
    <mergeCell ref="A70:B70"/>
    <mergeCell ref="A58:B58"/>
    <mergeCell ref="A60:B60"/>
    <mergeCell ref="I64:K64"/>
    <mergeCell ref="L64:M64"/>
    <mergeCell ref="A66:B66"/>
    <mergeCell ref="A68:B68"/>
    <mergeCell ref="A69:B69"/>
    <mergeCell ref="A67:B67"/>
    <mergeCell ref="A64:E64"/>
    <mergeCell ref="F64:H64"/>
    <mergeCell ref="A59:B59"/>
    <mergeCell ref="A62:B62"/>
    <mergeCell ref="I68:J68"/>
    <mergeCell ref="F67:G67"/>
    <mergeCell ref="A57:B57"/>
    <mergeCell ref="F14:H14"/>
    <mergeCell ref="A55:B55"/>
    <mergeCell ref="A34:B34"/>
    <mergeCell ref="A51:B51"/>
    <mergeCell ref="A54:B54"/>
    <mergeCell ref="A52:B52"/>
    <mergeCell ref="A33:B33"/>
    <mergeCell ref="A53:B53"/>
    <mergeCell ref="F15:H15"/>
    <mergeCell ref="A29:B29"/>
    <mergeCell ref="A30:B30"/>
    <mergeCell ref="A27:B27"/>
    <mergeCell ref="A28:B28"/>
    <mergeCell ref="A32:B32"/>
    <mergeCell ref="A25:B25"/>
    <mergeCell ref="A1:W1"/>
    <mergeCell ref="K9:L9"/>
    <mergeCell ref="K10:L10"/>
    <mergeCell ref="K6:N6"/>
    <mergeCell ref="O8:P8"/>
    <mergeCell ref="O9:P9"/>
    <mergeCell ref="O10:P10"/>
    <mergeCell ref="A8:B8"/>
    <mergeCell ref="K8:L8"/>
    <mergeCell ref="F8:H8"/>
    <mergeCell ref="F9:H9"/>
    <mergeCell ref="F10:H10"/>
    <mergeCell ref="A9:B9"/>
    <mergeCell ref="A10:B10"/>
    <mergeCell ref="F5:K5"/>
    <mergeCell ref="L5:M5"/>
    <mergeCell ref="K11:L11"/>
    <mergeCell ref="S8:U8"/>
    <mergeCell ref="S10:U10"/>
    <mergeCell ref="K12:L12"/>
    <mergeCell ref="A16:B16"/>
    <mergeCell ref="A15:B15"/>
    <mergeCell ref="K13:L13"/>
    <mergeCell ref="F11:H11"/>
    <mergeCell ref="F12:H12"/>
    <mergeCell ref="F13:H13"/>
    <mergeCell ref="A14:B14"/>
    <mergeCell ref="K14:L14"/>
    <mergeCell ref="K16:L16"/>
    <mergeCell ref="K17:L17"/>
    <mergeCell ref="A43:C43"/>
    <mergeCell ref="A42:C42"/>
    <mergeCell ref="A35:C35"/>
    <mergeCell ref="A24:B24"/>
    <mergeCell ref="A21:B21"/>
    <mergeCell ref="A22:B22"/>
    <mergeCell ref="A23:B23"/>
    <mergeCell ref="A26:B26"/>
    <mergeCell ref="A31:B31"/>
    <mergeCell ref="A49:C49"/>
    <mergeCell ref="A44:C44"/>
    <mergeCell ref="A36:C36"/>
    <mergeCell ref="A37:C37"/>
    <mergeCell ref="A38:C38"/>
    <mergeCell ref="A39:C39"/>
    <mergeCell ref="A40:C40"/>
    <mergeCell ref="A41:C41"/>
    <mergeCell ref="A47:C47"/>
    <mergeCell ref="A48:C48"/>
    <mergeCell ref="A45:C45"/>
    <mergeCell ref="A46:C46"/>
  </mergeCells>
  <conditionalFormatting sqref="C66:C67">
    <cfRule type="cellIs" dxfId="30" priority="35" operator="lessThan">
      <formula>0</formula>
    </cfRule>
  </conditionalFormatting>
  <conditionalFormatting sqref="D66">
    <cfRule type="containsText" dxfId="29" priority="29" operator="containsText" text="PB">
      <formula>NOT(ISERROR(SEARCH("PB",D66)))</formula>
    </cfRule>
    <cfRule type="containsText" dxfId="28" priority="30" operator="containsText" text="OK">
      <formula>NOT(ISERROR(SEARCH("OK",D66)))</formula>
    </cfRule>
  </conditionalFormatting>
  <conditionalFormatting sqref="D68">
    <cfRule type="cellIs" dxfId="27" priority="27" operator="equal">
      <formula>"PB"</formula>
    </cfRule>
    <cfRule type="cellIs" dxfId="26" priority="28" operator="equal">
      <formula>"OK"</formula>
    </cfRule>
  </conditionalFormatting>
  <conditionalFormatting sqref="X37:AB37 X38:Y50">
    <cfRule type="expression" dxfId="25" priority="21" stopIfTrue="1">
      <formula>NOT(Prêt_Non_Payé)</formula>
    </cfRule>
    <cfRule type="expression" dxfId="24" priority="22" stopIfTrue="1">
      <formula>IF(ROW(X37)=Dernière_Ligne,TRUE,FALSE)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$AB$2:$AB$76</formula1>
    </dataValidation>
  </dataValidations>
  <pageMargins left="0.19685039370078741" right="0.31496062992125984" top="0.31496062992125984" bottom="0.39370078740157483" header="0.31496062992125984" footer="0.31496062992125984"/>
  <pageSetup paperSize="9" scale="46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249" t="s">
        <v>66</v>
      </c>
      <c r="B1" s="250"/>
      <c r="C1" s="250"/>
      <c r="D1" s="250"/>
      <c r="E1" s="250"/>
      <c r="F1" s="250"/>
      <c r="G1" s="250"/>
      <c r="H1" s="250"/>
      <c r="I1" s="95"/>
    </row>
    <row r="2" spans="1:27" x14ac:dyDescent="0.25">
      <c r="A2" s="113" t="s">
        <v>168</v>
      </c>
    </row>
    <row r="3" spans="1:27" s="93" customFormat="1" ht="33.75" x14ac:dyDescent="0.25">
      <c r="A3" s="112"/>
      <c r="B3" s="92" t="s">
        <v>100</v>
      </c>
      <c r="C3" s="17" t="s">
        <v>129</v>
      </c>
      <c r="D3" s="17" t="s">
        <v>150</v>
      </c>
      <c r="E3" s="17" t="s">
        <v>169</v>
      </c>
      <c r="F3" s="17" t="s">
        <v>170</v>
      </c>
      <c r="G3" s="17" t="s">
        <v>154</v>
      </c>
      <c r="H3" s="17" t="s">
        <v>65</v>
      </c>
      <c r="J3" s="98" t="s">
        <v>149</v>
      </c>
      <c r="K3" s="97"/>
      <c r="L3" s="94"/>
      <c r="M3" s="12" t="s">
        <v>164</v>
      </c>
      <c r="N3" s="144" t="s">
        <v>184</v>
      </c>
    </row>
    <row r="4" spans="1:27" ht="15.75" x14ac:dyDescent="0.25">
      <c r="A4" s="12" t="s">
        <v>164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0" t="s">
        <v>153</v>
      </c>
      <c r="K4" s="114"/>
      <c r="M4" s="12" t="s">
        <v>163</v>
      </c>
      <c r="N4" s="143">
        <f t="shared" ref="N4:N38" si="0">IF(A4="oui",1,0)</f>
        <v>1</v>
      </c>
    </row>
    <row r="5" spans="1:27" ht="15.75" x14ac:dyDescent="0.25">
      <c r="A5" s="12" t="s">
        <v>164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99"/>
      <c r="K5" s="11"/>
      <c r="N5" s="143">
        <f t="shared" si="0"/>
        <v>1</v>
      </c>
    </row>
    <row r="6" spans="1:27" ht="15.75" x14ac:dyDescent="0.25">
      <c r="A6" s="12" t="s">
        <v>164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251" t="s">
        <v>165</v>
      </c>
      <c r="K6" s="115"/>
      <c r="N6" s="143">
        <f t="shared" si="0"/>
        <v>1</v>
      </c>
    </row>
    <row r="7" spans="1:27" ht="15.75" x14ac:dyDescent="0.25">
      <c r="A7" s="12" t="s">
        <v>164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251"/>
      <c r="K7" s="115"/>
      <c r="N7" s="143">
        <f t="shared" si="0"/>
        <v>1</v>
      </c>
    </row>
    <row r="8" spans="1:27" ht="15.75" x14ac:dyDescent="0.25">
      <c r="A8" s="12" t="s">
        <v>164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0" t="s">
        <v>171</v>
      </c>
      <c r="K8" s="114"/>
      <c r="N8" s="143">
        <f t="shared" si="0"/>
        <v>1</v>
      </c>
    </row>
    <row r="9" spans="1:27" ht="15.75" x14ac:dyDescent="0.25">
      <c r="A9" s="12" t="s">
        <v>164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0" t="s">
        <v>152</v>
      </c>
      <c r="K9" s="11"/>
      <c r="N9" s="143">
        <f t="shared" si="0"/>
        <v>1</v>
      </c>
    </row>
    <row r="10" spans="1:27" ht="15.75" x14ac:dyDescent="0.25">
      <c r="A10" s="12" t="s">
        <v>164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52" t="s">
        <v>151</v>
      </c>
      <c r="K10" s="116"/>
      <c r="N10" s="143">
        <f t="shared" si="0"/>
        <v>1</v>
      </c>
    </row>
    <row r="11" spans="1:27" ht="15.75" x14ac:dyDescent="0.25">
      <c r="A11" s="12" t="s">
        <v>164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53"/>
      <c r="K11" s="116"/>
      <c r="N11" s="143">
        <f t="shared" si="0"/>
        <v>1</v>
      </c>
    </row>
    <row r="12" spans="1:27" ht="15.75" x14ac:dyDescent="0.25">
      <c r="A12" s="12" t="s">
        <v>164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14"/>
      <c r="N12" s="143">
        <f t="shared" si="0"/>
        <v>1</v>
      </c>
    </row>
    <row r="13" spans="1:27" ht="15.75" x14ac:dyDescent="0.25">
      <c r="A13" s="12" t="s">
        <v>164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17"/>
      <c r="N13" s="143">
        <f t="shared" si="0"/>
        <v>1</v>
      </c>
    </row>
    <row r="14" spans="1:27" ht="15.75" x14ac:dyDescent="0.25">
      <c r="A14" s="12" t="s">
        <v>164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17"/>
      <c r="N14" s="143">
        <f t="shared" si="0"/>
        <v>1</v>
      </c>
    </row>
    <row r="15" spans="1:27" ht="15.75" x14ac:dyDescent="0.25">
      <c r="A15" s="12" t="s">
        <v>164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3">
        <f t="shared" si="0"/>
        <v>1</v>
      </c>
    </row>
    <row r="16" spans="1:27" ht="15.75" x14ac:dyDescent="0.25">
      <c r="A16" s="12" t="s">
        <v>164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3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164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3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164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3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164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3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164</v>
      </c>
      <c r="B20" s="32" t="s">
        <v>130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3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164</v>
      </c>
      <c r="B21" s="32" t="s">
        <v>131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3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164</v>
      </c>
      <c r="B22" s="32" t="s">
        <v>132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3">
        <f t="shared" si="0"/>
        <v>1</v>
      </c>
    </row>
    <row r="23" spans="1:27" ht="15.75" x14ac:dyDescent="0.25">
      <c r="A23" s="12" t="s">
        <v>164</v>
      </c>
      <c r="B23" s="32" t="s">
        <v>133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3">
        <f t="shared" si="0"/>
        <v>1</v>
      </c>
    </row>
    <row r="24" spans="1:27" ht="15.75" x14ac:dyDescent="0.25">
      <c r="A24" s="12" t="s">
        <v>164</v>
      </c>
      <c r="B24" s="32" t="s">
        <v>134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3">
        <f t="shared" si="0"/>
        <v>1</v>
      </c>
    </row>
    <row r="25" spans="1:27" ht="15.75" x14ac:dyDescent="0.25">
      <c r="A25" s="12" t="s">
        <v>164</v>
      </c>
      <c r="B25" s="32" t="s">
        <v>135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3">
        <f t="shared" si="0"/>
        <v>1</v>
      </c>
    </row>
    <row r="26" spans="1:27" ht="15.75" x14ac:dyDescent="0.25">
      <c r="A26" s="12" t="s">
        <v>164</v>
      </c>
      <c r="B26" s="32" t="s">
        <v>136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3">
        <f t="shared" si="0"/>
        <v>1</v>
      </c>
    </row>
    <row r="27" spans="1:27" ht="15.75" x14ac:dyDescent="0.25">
      <c r="A27" s="12" t="s">
        <v>164</v>
      </c>
      <c r="B27" s="32" t="s">
        <v>137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3">
        <f t="shared" si="0"/>
        <v>1</v>
      </c>
    </row>
    <row r="28" spans="1:27" ht="15.75" x14ac:dyDescent="0.25">
      <c r="A28" s="12" t="s">
        <v>164</v>
      </c>
      <c r="B28" s="32" t="s">
        <v>138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3">
        <f t="shared" si="0"/>
        <v>1</v>
      </c>
    </row>
    <row r="29" spans="1:27" ht="15.75" x14ac:dyDescent="0.25">
      <c r="A29" s="12" t="s">
        <v>164</v>
      </c>
      <c r="B29" s="32" t="s">
        <v>139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3">
        <f t="shared" si="0"/>
        <v>1</v>
      </c>
    </row>
    <row r="30" spans="1:27" ht="15.75" x14ac:dyDescent="0.25">
      <c r="A30" s="12" t="s">
        <v>164</v>
      </c>
      <c r="B30" s="32" t="s">
        <v>140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3">
        <f t="shared" si="0"/>
        <v>1</v>
      </c>
    </row>
    <row r="31" spans="1:27" ht="15.75" x14ac:dyDescent="0.25">
      <c r="A31" s="12" t="s">
        <v>164</v>
      </c>
      <c r="B31" s="32" t="s">
        <v>141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3">
        <f t="shared" si="0"/>
        <v>1</v>
      </c>
    </row>
    <row r="32" spans="1:27" ht="15.75" x14ac:dyDescent="0.25">
      <c r="A32" s="12" t="s">
        <v>164</v>
      </c>
      <c r="B32" s="32" t="s">
        <v>142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3">
        <f t="shared" si="0"/>
        <v>1</v>
      </c>
    </row>
    <row r="33" spans="1:14" ht="15.75" x14ac:dyDescent="0.25">
      <c r="A33" s="12" t="s">
        <v>164</v>
      </c>
      <c r="B33" s="32" t="s">
        <v>143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3">
        <f t="shared" si="0"/>
        <v>1</v>
      </c>
    </row>
    <row r="34" spans="1:14" ht="15.75" x14ac:dyDescent="0.25">
      <c r="A34" s="12" t="s">
        <v>164</v>
      </c>
      <c r="B34" s="32" t="s">
        <v>144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3">
        <f t="shared" si="0"/>
        <v>1</v>
      </c>
    </row>
    <row r="35" spans="1:14" ht="15.75" x14ac:dyDescent="0.25">
      <c r="A35" s="12" t="s">
        <v>164</v>
      </c>
      <c r="B35" s="32" t="s">
        <v>145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3">
        <f t="shared" si="0"/>
        <v>1</v>
      </c>
    </row>
    <row r="36" spans="1:14" ht="15.75" x14ac:dyDescent="0.25">
      <c r="A36" s="12" t="s">
        <v>164</v>
      </c>
      <c r="B36" s="32" t="s">
        <v>146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3">
        <f t="shared" si="0"/>
        <v>1</v>
      </c>
    </row>
    <row r="37" spans="1:14" ht="15.75" x14ac:dyDescent="0.25">
      <c r="A37" s="12" t="s">
        <v>164</v>
      </c>
      <c r="B37" s="32" t="s">
        <v>147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3">
        <f t="shared" si="0"/>
        <v>1</v>
      </c>
    </row>
    <row r="38" spans="1:14" ht="15.75" x14ac:dyDescent="0.25">
      <c r="A38" s="12" t="s">
        <v>164</v>
      </c>
      <c r="B38" s="32" t="s">
        <v>148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3">
        <f t="shared" si="0"/>
        <v>1</v>
      </c>
    </row>
    <row r="39" spans="1:14" ht="18.75" x14ac:dyDescent="0.3">
      <c r="A39" s="131"/>
      <c r="B39" s="132"/>
      <c r="C39" s="129">
        <f>SUMPRODUCT(C4:C38,$N$4:$N$38)</f>
        <v>200</v>
      </c>
      <c r="D39" s="129">
        <f t="shared" ref="D39:E39" si="8">SUMPRODUCT(D4:D38,$N$4:$N$38)</f>
        <v>36</v>
      </c>
      <c r="E39" s="129">
        <f t="shared" si="8"/>
        <v>44900</v>
      </c>
      <c r="G39" s="130"/>
      <c r="H39" s="129">
        <f>SUMPRODUCT(H4:H38,$N$4:$N$38)</f>
        <v>5096.1499999999996</v>
      </c>
      <c r="N39" s="93"/>
    </row>
    <row r="40" spans="1:14" customFormat="1" ht="6.75" customHeight="1" x14ac:dyDescent="0.25">
      <c r="F40" s="10"/>
      <c r="K40" s="12"/>
    </row>
    <row r="41" spans="1:14" x14ac:dyDescent="0.25">
      <c r="B41"/>
      <c r="N41" s="93"/>
    </row>
    <row r="42" spans="1:14" x14ac:dyDescent="0.25">
      <c r="B42"/>
      <c r="C42" s="2"/>
      <c r="D42" s="12"/>
      <c r="E42" s="12"/>
      <c r="F42" s="12"/>
      <c r="G42" s="12"/>
      <c r="H42" s="12"/>
      <c r="N42" s="93"/>
    </row>
    <row r="43" spans="1:14" x14ac:dyDescent="0.25">
      <c r="B43"/>
      <c r="D43" s="12"/>
      <c r="E43" s="12"/>
      <c r="F43" s="12"/>
      <c r="G43" s="12"/>
      <c r="H43" s="12"/>
      <c r="N43" s="93"/>
    </row>
    <row r="44" spans="1:14" x14ac:dyDescent="0.25">
      <c r="N44" s="93"/>
    </row>
    <row r="45" spans="1:14" x14ac:dyDescent="0.25">
      <c r="N45" s="93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23" priority="2" operator="equal">
      <formula>"Oui"</formula>
    </cfRule>
  </conditionalFormatting>
  <conditionalFormatting sqref="A4:A38">
    <cfRule type="cellIs" dxfId="22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abSelected="1" zoomScale="70" zoomScaleNormal="70" workbookViewId="0">
      <selection activeCell="P73" sqref="P73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254" t="s">
        <v>102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P1" s="101"/>
    </row>
    <row r="3" spans="1:29" s="18" customFormat="1" ht="32.25" customHeight="1" x14ac:dyDescent="0.25">
      <c r="A3" s="12"/>
      <c r="C3" s="133" t="s">
        <v>174</v>
      </c>
      <c r="D3" s="30" t="s">
        <v>155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157</v>
      </c>
      <c r="L3" s="31" t="s">
        <v>156</v>
      </c>
      <c r="M3" s="30" t="s">
        <v>37</v>
      </c>
      <c r="N3" s="12"/>
      <c r="O3" s="134" t="s">
        <v>175</v>
      </c>
      <c r="P3" s="138" t="s">
        <v>181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1400</v>
      </c>
      <c r="E4" s="34">
        <v>13000</v>
      </c>
      <c r="F4" s="34">
        <v>600</v>
      </c>
      <c r="G4" s="34"/>
      <c r="H4" s="34"/>
      <c r="I4" s="34"/>
      <c r="J4" s="34"/>
      <c r="K4" s="34">
        <v>2000</v>
      </c>
      <c r="L4" s="34">
        <v>3000</v>
      </c>
      <c r="M4" s="28">
        <f>SUM(C4:L4)</f>
        <v>56000</v>
      </c>
      <c r="N4" s="26"/>
      <c r="O4" s="86" t="s">
        <v>101</v>
      </c>
      <c r="P4" s="83" t="s">
        <v>176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87"/>
      <c r="P5" s="84" t="s">
        <v>178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86" t="s">
        <v>53</v>
      </c>
      <c r="P6" s="83" t="s">
        <v>177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87"/>
      <c r="P7" s="84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86" t="s">
        <v>54</v>
      </c>
      <c r="P8" s="83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87"/>
      <c r="P9" s="84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86" t="s">
        <v>55</v>
      </c>
      <c r="P10" s="83" t="s">
        <v>179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87"/>
      <c r="P11" s="84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86" t="s">
        <v>56</v>
      </c>
      <c r="P12" s="83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87"/>
      <c r="P13" s="84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86" t="s">
        <v>57</v>
      </c>
      <c r="P14" s="83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87"/>
      <c r="P15" s="84" t="s">
        <v>158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86" t="s">
        <v>67</v>
      </c>
      <c r="P16" s="83" t="s">
        <v>180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89"/>
      <c r="P17" s="85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86" t="s">
        <v>115</v>
      </c>
      <c r="P18" s="83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88"/>
      <c r="P19" s="84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36">
        <f t="shared" si="0"/>
        <v>0</v>
      </c>
      <c r="N38" s="26"/>
    </row>
    <row r="39" spans="1:22" ht="19.5" thickBot="1" x14ac:dyDescent="0.35">
      <c r="A39" s="255" t="s">
        <v>166</v>
      </c>
      <c r="B39" s="256"/>
      <c r="C39" s="135">
        <f>SUMPRODUCT(C4:C38,ENCAISSEMENTS!$N$4:$N$38)</f>
        <v>36000</v>
      </c>
      <c r="D39" s="135">
        <f>SUMPRODUCT(D4:D38,ENCAISSEMENTS!$N$4:$N$38)</f>
        <v>1400</v>
      </c>
      <c r="E39" s="135">
        <f>SUMPRODUCT(E4:E38,ENCAISSEMENTS!$N$4:$N$38)</f>
        <v>13000</v>
      </c>
      <c r="F39" s="135">
        <f>SUMPRODUCT(F4:F38,ENCAISSEMENTS!$N$4:$N$38)</f>
        <v>600</v>
      </c>
      <c r="G39" s="135">
        <f>SUMPRODUCT(G4:G38,ENCAISSEMENTS!$N$4:$N$38)</f>
        <v>0</v>
      </c>
      <c r="H39" s="135">
        <f>SUMPRODUCT(H4:H38,ENCAISSEMENTS!$N$4:$N$38)</f>
        <v>0</v>
      </c>
      <c r="I39" s="135">
        <f>SUMPRODUCT(I4:I38,ENCAISSEMENTS!$N$4:$N$38)</f>
        <v>0</v>
      </c>
      <c r="J39" s="135">
        <f>SUMPRODUCT(J4:J38,ENCAISSEMENTS!$N$4:$N$38)</f>
        <v>0</v>
      </c>
      <c r="K39" s="135">
        <f>SUMPRODUCT(K4:K38,ENCAISSEMENTS!$N$4:$N$38)</f>
        <v>2000</v>
      </c>
      <c r="L39" s="135">
        <f>SUMPRODUCT(L4:L38,ENCAISSEMENTS!$N$4:$N$38)</f>
        <v>3000</v>
      </c>
      <c r="M39" s="137">
        <f>SUM(C39:L39)</f>
        <v>56000</v>
      </c>
    </row>
    <row r="42" spans="1:22" ht="26.25" x14ac:dyDescent="0.4">
      <c r="B42" s="254" t="s">
        <v>103</v>
      </c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O42" s="134" t="s">
        <v>106</v>
      </c>
      <c r="P42" s="102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96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86" t="s">
        <v>117</v>
      </c>
      <c r="P44" s="83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204</v>
      </c>
      <c r="G45" s="39">
        <v>42</v>
      </c>
      <c r="H45" s="39"/>
      <c r="I45" s="39"/>
      <c r="J45" s="39">
        <v>200</v>
      </c>
      <c r="K45" s="103">
        <f>SUM(D45:J45)</f>
        <v>966</v>
      </c>
      <c r="O45" s="89"/>
      <c r="P45" s="85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3">
        <f t="shared" ref="K46:K79" si="1">SUM(D46:J46)</f>
        <v>0</v>
      </c>
      <c r="O46" s="86" t="s">
        <v>118</v>
      </c>
      <c r="P46" s="83" t="s">
        <v>182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3">
        <f t="shared" si="1"/>
        <v>0</v>
      </c>
      <c r="O47" s="89"/>
      <c r="P47" s="85" t="s">
        <v>194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3">
        <f t="shared" si="1"/>
        <v>0</v>
      </c>
      <c r="O48" s="90"/>
      <c r="P48" s="85" t="s">
        <v>195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3">
        <f t="shared" si="1"/>
        <v>0</v>
      </c>
      <c r="O49" s="90"/>
      <c r="P49" s="85" t="s">
        <v>196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3">
        <f t="shared" si="1"/>
        <v>0</v>
      </c>
      <c r="O50" s="90"/>
      <c r="P50" s="85" t="s">
        <v>197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3">
        <f t="shared" si="1"/>
        <v>0</v>
      </c>
      <c r="O51" s="90"/>
      <c r="P51" s="85" t="s">
        <v>198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3">
        <f t="shared" si="1"/>
        <v>0</v>
      </c>
      <c r="O52" s="139"/>
      <c r="P52" s="85" t="s">
        <v>199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3">
        <f t="shared" si="1"/>
        <v>0</v>
      </c>
      <c r="O53" s="139"/>
      <c r="P53" s="85" t="s">
        <v>200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3">
        <f t="shared" si="1"/>
        <v>0</v>
      </c>
      <c r="O54" s="139"/>
      <c r="P54" s="85" t="s">
        <v>201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3">
        <f t="shared" si="1"/>
        <v>0</v>
      </c>
      <c r="O55" s="139"/>
      <c r="P55" s="85" t="s">
        <v>202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3">
        <f t="shared" si="1"/>
        <v>0</v>
      </c>
      <c r="O56" s="139"/>
      <c r="P56" s="85" t="s">
        <v>203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3">
        <f t="shared" si="1"/>
        <v>0</v>
      </c>
      <c r="O57" s="104"/>
      <c r="P57" s="84" t="s">
        <v>193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3">
        <f t="shared" si="1"/>
        <v>0</v>
      </c>
      <c r="O58" s="91" t="s">
        <v>119</v>
      </c>
      <c r="P58" s="85" t="s">
        <v>159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3">
        <f t="shared" si="1"/>
        <v>0</v>
      </c>
      <c r="O59" s="87"/>
      <c r="P59" s="84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3">
        <f t="shared" si="1"/>
        <v>0</v>
      </c>
      <c r="O60" s="86" t="s">
        <v>36</v>
      </c>
      <c r="P60" s="83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3">
        <f t="shared" si="1"/>
        <v>0</v>
      </c>
      <c r="O61" s="87"/>
      <c r="P61" s="84" t="s">
        <v>204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3">
        <f t="shared" si="1"/>
        <v>0</v>
      </c>
      <c r="O62" s="86" t="s">
        <v>68</v>
      </c>
      <c r="P62" s="83" t="s">
        <v>183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3">
        <f t="shared" si="1"/>
        <v>0</v>
      </c>
      <c r="O63" s="87"/>
      <c r="P63" s="84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3">
        <f t="shared" si="1"/>
        <v>0</v>
      </c>
      <c r="O64" s="86" t="s">
        <v>120</v>
      </c>
      <c r="P64" s="83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3">
        <f t="shared" si="1"/>
        <v>0</v>
      </c>
      <c r="O65" s="87"/>
      <c r="P65" s="84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3">
        <f t="shared" si="1"/>
        <v>0</v>
      </c>
      <c r="O66" s="86" t="s">
        <v>121</v>
      </c>
      <c r="P66" s="83" t="s">
        <v>241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3">
        <f t="shared" si="1"/>
        <v>0</v>
      </c>
      <c r="O67" s="104"/>
      <c r="P67" s="84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3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3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3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3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3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3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3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3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3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3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3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0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1">
        <f t="shared" si="1"/>
        <v>0</v>
      </c>
      <c r="R79" s="12"/>
    </row>
    <row r="80" spans="1:18" ht="19.5" thickBot="1" x14ac:dyDescent="0.35">
      <c r="A80" s="255" t="s">
        <v>166</v>
      </c>
      <c r="B80" s="256"/>
      <c r="C80" s="135">
        <f>SUMPRODUCT(C45:C79,ENCAISSEMENTS!$N$4:$N$38)</f>
        <v>200</v>
      </c>
      <c r="D80" s="135">
        <f>SUMPRODUCT(D45:D79,ENCAISSEMENTS!$N$4:$N$38)</f>
        <v>300</v>
      </c>
      <c r="E80" s="135">
        <f>SUMPRODUCT(E45:E79,ENCAISSEMENTS!$N$4:$N$38)</f>
        <v>220</v>
      </c>
      <c r="F80" s="135">
        <f>SUMPRODUCT(F45:F79,ENCAISSEMENTS!$N$4:$N$38)</f>
        <v>204</v>
      </c>
      <c r="G80" s="135">
        <f>SUMPRODUCT(G45:G79,ENCAISSEMENTS!$N$4:$N$38)</f>
        <v>42</v>
      </c>
      <c r="H80" s="135">
        <f>SUMPRODUCT(H45:H79,ENCAISSEMENTS!$N$4:$N$38)</f>
        <v>0</v>
      </c>
      <c r="I80" s="135">
        <f>SUMPRODUCT(I45:I79,ENCAISSEMENTS!$N$4:$N$38)</f>
        <v>0</v>
      </c>
      <c r="J80" s="135">
        <f>SUMPRODUCT(J45:J79,ENCAISSEMENTS!$N$4:$N$38)</f>
        <v>200</v>
      </c>
      <c r="K80" s="142">
        <f>SUM(D80:J80)</f>
        <v>966</v>
      </c>
      <c r="R80" s="12"/>
    </row>
    <row r="81" spans="2:17" x14ac:dyDescent="0.25">
      <c r="Q81" s="87"/>
    </row>
    <row r="82" spans="2:17" ht="26.25" x14ac:dyDescent="0.4">
      <c r="B82" s="254" t="s">
        <v>185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161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160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162</v>
      </c>
    </row>
    <row r="87" spans="2:17" x14ac:dyDescent="0.25">
      <c r="B87" s="1" t="s">
        <v>187</v>
      </c>
      <c r="C87" s="14" t="s">
        <v>186</v>
      </c>
      <c r="D87" s="15"/>
      <c r="E87" s="33"/>
      <c r="G87" s="12" t="s">
        <v>188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21" priority="6" operator="equal">
      <formula>"oui"</formula>
    </cfRule>
  </conditionalFormatting>
  <conditionalFormatting sqref="A4">
    <cfRule type="cellIs" dxfId="20" priority="4" operator="equal">
      <formula>"Oui"</formula>
    </cfRule>
  </conditionalFormatting>
  <conditionalFormatting sqref="A4">
    <cfRule type="cellIs" dxfId="19" priority="3" operator="equal">
      <formula>"NON"</formula>
    </cfRule>
  </conditionalFormatting>
  <conditionalFormatting sqref="A5:A38">
    <cfRule type="cellIs" dxfId="18" priority="2" operator="equal">
      <formula>"Oui"</formula>
    </cfRule>
  </conditionalFormatting>
  <conditionalFormatting sqref="A5:A38">
    <cfRule type="cellIs" dxfId="17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B1:AC372"/>
  <sheetViews>
    <sheetView showGridLines="0" zoomScaleNormal="100" workbookViewId="0">
      <pane ySplit="12" topLeftCell="A19" activePane="bottomLeft" state="frozenSplit"/>
      <selection pane="bottomLeft" activeCell="H13" sqref="H13"/>
    </sheetView>
  </sheetViews>
  <sheetFormatPr baseColWidth="10" defaultColWidth="9" defaultRowHeight="15" x14ac:dyDescent="0.25"/>
  <cols>
    <col min="1" max="1" width="2.7109375" style="151" customWidth="1"/>
    <col min="2" max="2" width="5.7109375" style="151" customWidth="1"/>
    <col min="3" max="3" width="13.7109375" style="151" customWidth="1"/>
    <col min="4" max="4" width="16.7109375" style="151" customWidth="1"/>
    <col min="5" max="8" width="13.7109375" style="151" customWidth="1"/>
    <col min="9" max="9" width="2.7109375" style="151" customWidth="1"/>
    <col min="10" max="10" width="12.28515625" style="151" customWidth="1"/>
    <col min="11" max="11" width="12.85546875" style="151" customWidth="1"/>
    <col min="12" max="16384" width="9" style="151"/>
  </cols>
  <sheetData>
    <row r="1" spans="2:29" ht="30" customHeight="1" x14ac:dyDescent="0.3">
      <c r="B1" s="162" t="s">
        <v>206</v>
      </c>
      <c r="C1" s="161"/>
      <c r="D1" s="161"/>
      <c r="E1" s="161"/>
      <c r="F1" s="161"/>
      <c r="G1" s="161"/>
      <c r="H1" s="161"/>
    </row>
    <row r="2" spans="2:29" ht="30" customHeight="1" x14ac:dyDescent="0.25">
      <c r="B2" s="257" t="s">
        <v>207</v>
      </c>
      <c r="C2" s="257"/>
      <c r="D2" s="257"/>
      <c r="E2" s="257"/>
    </row>
    <row r="3" spans="2:29" x14ac:dyDescent="0.25">
      <c r="B3" s="260" t="s">
        <v>208</v>
      </c>
      <c r="C3" s="260"/>
      <c r="D3" s="261"/>
      <c r="E3" s="160">
        <f>SIG!M11</f>
        <v>30000</v>
      </c>
    </row>
    <row r="4" spans="2:29" x14ac:dyDescent="0.25">
      <c r="B4" s="258" t="s">
        <v>209</v>
      </c>
      <c r="C4" s="258"/>
      <c r="D4" s="262"/>
      <c r="E4" s="159">
        <f>SIG!M12</f>
        <v>8.9999999999999993E-3</v>
      </c>
    </row>
    <row r="5" spans="2:29" x14ac:dyDescent="0.25">
      <c r="B5" s="258" t="s">
        <v>210</v>
      </c>
      <c r="C5" s="258"/>
      <c r="D5" s="262"/>
      <c r="E5" s="158">
        <f>SIG!M13</f>
        <v>10</v>
      </c>
    </row>
    <row r="6" spans="2:29" x14ac:dyDescent="0.25">
      <c r="B6" s="258" t="s">
        <v>211</v>
      </c>
      <c r="C6" s="258"/>
      <c r="D6" s="262"/>
      <c r="E6" s="149">
        <f ca="1">TODAY()</f>
        <v>44541</v>
      </c>
    </row>
    <row r="7" spans="2:29" x14ac:dyDescent="0.25">
      <c r="B7" s="157"/>
      <c r="C7" s="157"/>
      <c r="D7" s="157"/>
    </row>
    <row r="8" spans="2:29" x14ac:dyDescent="0.25">
      <c r="B8" s="258" t="s">
        <v>212</v>
      </c>
      <c r="C8" s="258"/>
      <c r="D8" s="259"/>
      <c r="E8" s="155">
        <f ca="1">IFERROR(IF(Valeurs_Entrées,Paiement_Mensuel,""), "")</f>
        <v>3012.3889166437384</v>
      </c>
    </row>
    <row r="9" spans="2:29" x14ac:dyDescent="0.25">
      <c r="B9" s="258" t="s">
        <v>213</v>
      </c>
      <c r="C9" s="258"/>
      <c r="D9" s="259"/>
      <c r="E9" s="156">
        <f>Durée_Prêt</f>
        <v>10</v>
      </c>
    </row>
    <row r="10" spans="2:29" x14ac:dyDescent="0.25">
      <c r="B10" s="258" t="s">
        <v>214</v>
      </c>
      <c r="C10" s="258"/>
      <c r="D10" s="259"/>
      <c r="E10" s="155">
        <f ca="1">IFERROR(IF(Valeurs_Entrées,Coût_Total-Montant_Du_Prêt,""), "")</f>
        <v>123.88916643738412</v>
      </c>
    </row>
    <row r="11" spans="2:29" x14ac:dyDescent="0.25">
      <c r="B11" s="258" t="s">
        <v>215</v>
      </c>
      <c r="C11" s="258"/>
      <c r="D11" s="259"/>
      <c r="E11" s="155">
        <f ca="1">IFERROR(IF(Valeurs_Entrées,Paiement_Mensuel*Nombre_De_Paiements,""), "")</f>
        <v>30123.889166437384</v>
      </c>
    </row>
    <row r="12" spans="2:29" ht="62.25" customHeight="1" x14ac:dyDescent="0.25">
      <c r="B12" s="154" t="s">
        <v>216</v>
      </c>
      <c r="C12" s="154" t="s">
        <v>217</v>
      </c>
      <c r="D12" s="154" t="s">
        <v>218</v>
      </c>
      <c r="E12" s="154" t="s">
        <v>219</v>
      </c>
      <c r="F12" s="154" t="s">
        <v>220</v>
      </c>
      <c r="G12" s="154" t="s">
        <v>221</v>
      </c>
      <c r="H12" s="154" t="s">
        <v>222</v>
      </c>
    </row>
    <row r="13" spans="2:29" x14ac:dyDescent="0.25">
      <c r="B13" s="153">
        <f ca="1">IFERROR(IF(Prêt_Non_Payé*Valeurs_Entrées,Numéro_Paiement,""), "")</f>
        <v>1</v>
      </c>
      <c r="C13" s="150">
        <f ca="1">IFERROR(IF(Prêt_Non_Payé*Valeurs_Entrées,Date_Paiement,""), "")</f>
        <v>44572</v>
      </c>
      <c r="D13" s="152">
        <f ca="1">IFERROR(IF(Prêt_Non_Payé*Valeurs_Entrées,Solde_Départ,""), "")</f>
        <v>30000</v>
      </c>
      <c r="E13" s="152">
        <f ca="1">IFERROR(IF(Prêt_Non_Payé*Valeurs_Entrées,Paiement_Mensuel,""), "")</f>
        <v>3012.3889166437384</v>
      </c>
      <c r="F13" s="152">
        <f ca="1">IFERROR(IF(Prêt_Non_Payé*Valeurs_Entrées,Capital,""), "")</f>
        <v>2989.8889166437384</v>
      </c>
      <c r="G13" s="152">
        <f ca="1">IFERROR(IF(Prêt_Non_Payé*Valeurs_Entrées,Intérêts,""), "")</f>
        <v>22.499999999999996</v>
      </c>
      <c r="H13" s="152">
        <f ca="1">IFERROR(IF(Prêt_Non_Payé*Valeurs_Entrées,Solde_Final,""), "")</f>
        <v>27010.111083356147</v>
      </c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</row>
    <row r="14" spans="2:29" x14ac:dyDescent="0.25">
      <c r="B14" s="153">
        <f ca="1">IFERROR(IF(Prêt_Non_Payé*Valeurs_Entrées,Numéro_Paiement,""), "")</f>
        <v>2</v>
      </c>
      <c r="C14" s="150">
        <f ca="1">IFERROR(IF(Prêt_Non_Payé*Valeurs_Entrées,Date_Paiement,""), "")</f>
        <v>44603</v>
      </c>
      <c r="D14" s="152">
        <f ca="1">IFERROR(IF(Prêt_Non_Payé*Valeurs_Entrées,Solde_Départ,""), "")</f>
        <v>27010.111083356147</v>
      </c>
      <c r="E14" s="152">
        <f ca="1">IFERROR(IF(Prêt_Non_Payé*Valeurs_Entrées,Paiement_Mensuel,""), "")</f>
        <v>3012.3889166437384</v>
      </c>
      <c r="F14" s="152">
        <f ca="1">IFERROR(IF(Prêt_Non_Payé*Valeurs_Entrées,Capital,""), "")</f>
        <v>2992.131333331221</v>
      </c>
      <c r="G14" s="152">
        <f ca="1">IFERROR(IF(Prêt_Non_Payé*Valeurs_Entrées,Intérêts,""), "")</f>
        <v>20.257583312517195</v>
      </c>
      <c r="H14" s="152">
        <f ca="1">IFERROR(IF(Prêt_Non_Payé*Valeurs_Entrées,Solde_Final,""), "")</f>
        <v>24017.979750025163</v>
      </c>
    </row>
    <row r="15" spans="2:29" x14ac:dyDescent="0.25">
      <c r="B15" s="153">
        <f ca="1">IFERROR(IF(Prêt_Non_Payé*Valeurs_Entrées,Numéro_Paiement,""), "")</f>
        <v>3</v>
      </c>
      <c r="C15" s="150">
        <f ca="1">IFERROR(IF(Prêt_Non_Payé*Valeurs_Entrées,Date_Paiement,""), "")</f>
        <v>44631</v>
      </c>
      <c r="D15" s="152">
        <f ca="1">IFERROR(IF(Prêt_Non_Payé*Valeurs_Entrées,Solde_Départ,""), "")</f>
        <v>24017.979750025163</v>
      </c>
      <c r="E15" s="152">
        <f ca="1">IFERROR(IF(Prêt_Non_Payé*Valeurs_Entrées,Paiement_Mensuel,""), "")</f>
        <v>3012.3889166437384</v>
      </c>
      <c r="F15" s="152">
        <f ca="1">IFERROR(IF(Prêt_Non_Payé*Valeurs_Entrées,Capital,""), "")</f>
        <v>2994.3754318312194</v>
      </c>
      <c r="G15" s="152">
        <f ca="1">IFERROR(IF(Prêt_Non_Payé*Valeurs_Entrées,Intérêts,""), "")</f>
        <v>18.013484812518776</v>
      </c>
      <c r="H15" s="152">
        <f ca="1">IFERROR(IF(Prêt_Non_Payé*Valeurs_Entrées,Solde_Final,""), "")</f>
        <v>21023.604318193728</v>
      </c>
    </row>
    <row r="16" spans="2:29" x14ac:dyDescent="0.25">
      <c r="B16" s="153">
        <f ca="1">IFERROR(IF(Prêt_Non_Payé*Valeurs_Entrées,Numéro_Paiement,""), "")</f>
        <v>4</v>
      </c>
      <c r="C16" s="150">
        <f ca="1">IFERROR(IF(Prêt_Non_Payé*Valeurs_Entrées,Date_Paiement,""), "")</f>
        <v>44662</v>
      </c>
      <c r="D16" s="152">
        <f ca="1">IFERROR(IF(Prêt_Non_Payé*Valeurs_Entrées,Solde_Départ,""), "")</f>
        <v>21023.604318193728</v>
      </c>
      <c r="E16" s="152">
        <f ca="1">IFERROR(IF(Prêt_Non_Payé*Valeurs_Entrées,Paiement_Mensuel,""), "")</f>
        <v>3012.3889166437384</v>
      </c>
      <c r="F16" s="152">
        <f ca="1">IFERROR(IF(Prêt_Non_Payé*Valeurs_Entrées,Capital,""), "")</f>
        <v>2996.6212134050929</v>
      </c>
      <c r="G16" s="152">
        <f ca="1">IFERROR(IF(Prêt_Non_Payé*Valeurs_Entrées,Intérêts,""), "")</f>
        <v>15.767703238645362</v>
      </c>
      <c r="H16" s="152">
        <f ca="1">IFERROR(IF(Prêt_Non_Payé*Valeurs_Entrées,Solde_Final,""), "")</f>
        <v>18026.983104788902</v>
      </c>
    </row>
    <row r="17" spans="2:8" x14ac:dyDescent="0.25">
      <c r="B17" s="153">
        <f ca="1">IFERROR(IF(Prêt_Non_Payé*Valeurs_Entrées,Numéro_Paiement,""), "")</f>
        <v>5</v>
      </c>
      <c r="C17" s="150">
        <f ca="1">IFERROR(IF(Prêt_Non_Payé*Valeurs_Entrées,Date_Paiement,""), "")</f>
        <v>44692</v>
      </c>
      <c r="D17" s="152">
        <f ca="1">IFERROR(IF(Prêt_Non_Payé*Valeurs_Entrées,Solde_Départ,""), "")</f>
        <v>18026.983104788902</v>
      </c>
      <c r="E17" s="152">
        <f ca="1">IFERROR(IF(Prêt_Non_Payé*Valeurs_Entrées,Paiement_Mensuel,""), "")</f>
        <v>3012.3889166437384</v>
      </c>
      <c r="F17" s="152">
        <f ca="1">IFERROR(IF(Prêt_Non_Payé*Valeurs_Entrées,Capital,""), "")</f>
        <v>2998.8686793151469</v>
      </c>
      <c r="G17" s="152">
        <f ca="1">IFERROR(IF(Prêt_Non_Payé*Valeurs_Entrées,Intérêts,""), "")</f>
        <v>13.520237328591541</v>
      </c>
      <c r="H17" s="152">
        <f ca="1">IFERROR(IF(Prêt_Non_Payé*Valeurs_Entrées,Solde_Final,""), "")</f>
        <v>15028.114425473716</v>
      </c>
    </row>
    <row r="18" spans="2:8" x14ac:dyDescent="0.25">
      <c r="B18" s="153">
        <f ca="1">IFERROR(IF(Prêt_Non_Payé*Valeurs_Entrées,Numéro_Paiement,""), "")</f>
        <v>6</v>
      </c>
      <c r="C18" s="150">
        <f ca="1">IFERROR(IF(Prêt_Non_Payé*Valeurs_Entrées,Date_Paiement,""), "")</f>
        <v>44723</v>
      </c>
      <c r="D18" s="152">
        <f ca="1">IFERROR(IF(Prêt_Non_Payé*Valeurs_Entrées,Solde_Départ,""), "")</f>
        <v>15028.114425473716</v>
      </c>
      <c r="E18" s="152">
        <f ca="1">IFERROR(IF(Prêt_Non_Payé*Valeurs_Entrées,Paiement_Mensuel,""), "")</f>
        <v>3012.3889166437384</v>
      </c>
      <c r="F18" s="152">
        <f ca="1">IFERROR(IF(Prêt_Non_Payé*Valeurs_Entrées,Capital,""), "")</f>
        <v>3001.1178308246331</v>
      </c>
      <c r="G18" s="152">
        <f ca="1">IFERROR(IF(Prêt_Non_Payé*Valeurs_Entrées,Intérêts,""), "")</f>
        <v>11.271085819105185</v>
      </c>
      <c r="H18" s="152">
        <f ca="1">IFERROR(IF(Prêt_Non_Payé*Valeurs_Entrées,Solde_Final,""), "")</f>
        <v>12026.996594648896</v>
      </c>
    </row>
    <row r="19" spans="2:8" x14ac:dyDescent="0.25">
      <c r="B19" s="153">
        <f ca="1">IFERROR(IF(Prêt_Non_Payé*Valeurs_Entrées,Numéro_Paiement,""), "")</f>
        <v>7</v>
      </c>
      <c r="C19" s="150">
        <f ca="1">IFERROR(IF(Prêt_Non_Payé*Valeurs_Entrées,Date_Paiement,""), "")</f>
        <v>44753</v>
      </c>
      <c r="D19" s="152">
        <f ca="1">IFERROR(IF(Prêt_Non_Payé*Valeurs_Entrées,Solde_Départ,""), "")</f>
        <v>12026.996594648896</v>
      </c>
      <c r="E19" s="152">
        <f ca="1">IFERROR(IF(Prêt_Non_Payé*Valeurs_Entrées,Paiement_Mensuel,""), "")</f>
        <v>3012.3889166437384</v>
      </c>
      <c r="F19" s="152">
        <f ca="1">IFERROR(IF(Prêt_Non_Payé*Valeurs_Entrées,Capital,""), "")</f>
        <v>3003.3686691977514</v>
      </c>
      <c r="G19" s="152">
        <f ca="1">IFERROR(IF(Prêt_Non_Payé*Valeurs_Entrées,Intérêts,""), "")</f>
        <v>9.0202474459867066</v>
      </c>
      <c r="H19" s="152">
        <f ca="1">IFERROR(IF(Prêt_Non_Payé*Valeurs_Entrées,Solde_Final,""), "")</f>
        <v>9023.6279254511574</v>
      </c>
    </row>
    <row r="20" spans="2:8" x14ac:dyDescent="0.25">
      <c r="B20" s="153">
        <f ca="1">IFERROR(IF(Prêt_Non_Payé*Valeurs_Entrées,Numéro_Paiement,""), "")</f>
        <v>8</v>
      </c>
      <c r="C20" s="150">
        <f ca="1">IFERROR(IF(Prêt_Non_Payé*Valeurs_Entrées,Date_Paiement,""), "")</f>
        <v>44784</v>
      </c>
      <c r="D20" s="152">
        <f ca="1">IFERROR(IF(Prêt_Non_Payé*Valeurs_Entrées,Solde_Départ,""), "")</f>
        <v>9023.6279254511574</v>
      </c>
      <c r="E20" s="152">
        <f ca="1">IFERROR(IF(Prêt_Non_Payé*Valeurs_Entrées,Paiement_Mensuel,""), "")</f>
        <v>3012.3889166437384</v>
      </c>
      <c r="F20" s="152">
        <f ca="1">IFERROR(IF(Prêt_Non_Payé*Valeurs_Entrées,Capital,""), "")</f>
        <v>3005.6211956996499</v>
      </c>
      <c r="G20" s="152">
        <f ca="1">IFERROR(IF(Prêt_Non_Payé*Valeurs_Entrées,Intérêts,""), "")</f>
        <v>6.7677209440883948</v>
      </c>
      <c r="H20" s="152">
        <f ca="1">IFERROR(IF(Prêt_Non_Payé*Valeurs_Entrées,Solde_Final,""), "")</f>
        <v>6018.0067297522692</v>
      </c>
    </row>
    <row r="21" spans="2:8" x14ac:dyDescent="0.25">
      <c r="B21" s="153">
        <f ca="1">IFERROR(IF(Prêt_Non_Payé*Valeurs_Entrées,Numéro_Paiement,""), "")</f>
        <v>9</v>
      </c>
      <c r="C21" s="150">
        <f ca="1">IFERROR(IF(Prêt_Non_Payé*Valeurs_Entrées,Date_Paiement,""), "")</f>
        <v>44815</v>
      </c>
      <c r="D21" s="152">
        <f ca="1">IFERROR(IF(Prêt_Non_Payé*Valeurs_Entrées,Solde_Départ,""), "")</f>
        <v>6018.0067297522692</v>
      </c>
      <c r="E21" s="152">
        <f ca="1">IFERROR(IF(Prêt_Non_Payé*Valeurs_Entrées,Paiement_Mensuel,""), "")</f>
        <v>3012.3889166437384</v>
      </c>
      <c r="F21" s="152">
        <f ca="1">IFERROR(IF(Prêt_Non_Payé*Valeurs_Entrées,Capital,""), "")</f>
        <v>3007.8754115964248</v>
      </c>
      <c r="G21" s="152">
        <f ca="1">IFERROR(IF(Prêt_Non_Payé*Valeurs_Entrées,Intérêts,""), "")</f>
        <v>4.5135050473136582</v>
      </c>
      <c r="H21" s="152">
        <f ca="1">IFERROR(IF(Prêt_Non_Payé*Valeurs_Entrées,Solde_Final,""), "")</f>
        <v>3010.1313181555379</v>
      </c>
    </row>
    <row r="22" spans="2:8" x14ac:dyDescent="0.25">
      <c r="B22" s="153">
        <f ca="1">IFERROR(IF(Prêt_Non_Payé*Valeurs_Entrées,Numéro_Paiement,""), "")</f>
        <v>10</v>
      </c>
      <c r="C22" s="150">
        <f ca="1">IFERROR(IF(Prêt_Non_Payé*Valeurs_Entrées,Date_Paiement,""), "")</f>
        <v>44845</v>
      </c>
      <c r="D22" s="152">
        <f ca="1">IFERROR(IF(Prêt_Non_Payé*Valeurs_Entrées,Solde_Départ,""), "")</f>
        <v>3010.1313181555379</v>
      </c>
      <c r="E22" s="152">
        <f ca="1">IFERROR(IF(Prêt_Non_Payé*Valeurs_Entrées,Paiement_Mensuel,""), "")</f>
        <v>3012.3889166437384</v>
      </c>
      <c r="F22" s="152">
        <f ca="1">IFERROR(IF(Prêt_Non_Payé*Valeurs_Entrées,Capital,""), "")</f>
        <v>3010.1313181551222</v>
      </c>
      <c r="G22" s="152">
        <f ca="1">IFERROR(IF(Prêt_Non_Payé*Valeurs_Entrées,Intérêts,""), "")</f>
        <v>2.2575984886163409</v>
      </c>
      <c r="H22" s="152">
        <f ca="1">IFERROR(IF(Prêt_Non_Payé*Valeurs_Entrées,Solde_Final,""), "")</f>
        <v>1.0913936421275139E-9</v>
      </c>
    </row>
    <row r="23" spans="2:8" x14ac:dyDescent="0.25">
      <c r="B23" s="153" t="str">
        <f ca="1">IFERROR(IF(Prêt_Non_Payé*Valeurs_Entrées,Numéro_Paiement,""), "")</f>
        <v/>
      </c>
      <c r="C23" s="150" t="str">
        <f ca="1">IFERROR(IF(Prêt_Non_Payé*Valeurs_Entrées,Date_Paiement,""), "")</f>
        <v/>
      </c>
      <c r="D23" s="152" t="str">
        <f ca="1">IFERROR(IF(Prêt_Non_Payé*Valeurs_Entrées,Solde_Départ,""), "")</f>
        <v/>
      </c>
      <c r="E23" s="152" t="str">
        <f ca="1">IFERROR(IF(Prêt_Non_Payé*Valeurs_Entrées,Paiement_Mensuel,""), "")</f>
        <v/>
      </c>
      <c r="F23" s="152" t="str">
        <f ca="1">IFERROR(IF(Prêt_Non_Payé*Valeurs_Entrées,Capital,""), "")</f>
        <v/>
      </c>
      <c r="G23" s="152" t="str">
        <f ca="1">IFERROR(IF(Prêt_Non_Payé*Valeurs_Entrées,Intérêts,""), "")</f>
        <v/>
      </c>
      <c r="H23" s="152" t="str">
        <f ca="1">IFERROR(IF(Prêt_Non_Payé*Valeurs_Entrées,Solde_Final,""), "")</f>
        <v/>
      </c>
    </row>
    <row r="24" spans="2:8" x14ac:dyDescent="0.25">
      <c r="B24" s="153" t="str">
        <f ca="1">IFERROR(IF(Prêt_Non_Payé*Valeurs_Entrées,Numéro_Paiement,""), "")</f>
        <v/>
      </c>
      <c r="C24" s="150" t="str">
        <f ca="1">IFERROR(IF(Prêt_Non_Payé*Valeurs_Entrées,Date_Paiement,""), "")</f>
        <v/>
      </c>
      <c r="D24" s="152" t="str">
        <f ca="1">IFERROR(IF(Prêt_Non_Payé*Valeurs_Entrées,Solde_Départ,""), "")</f>
        <v/>
      </c>
      <c r="E24" s="152" t="str">
        <f ca="1">IFERROR(IF(Prêt_Non_Payé*Valeurs_Entrées,Paiement_Mensuel,""), "")</f>
        <v/>
      </c>
      <c r="F24" s="152" t="str">
        <f ca="1">IFERROR(IF(Prêt_Non_Payé*Valeurs_Entrées,Capital,""), "")</f>
        <v/>
      </c>
      <c r="G24" s="152" t="str">
        <f ca="1">IFERROR(IF(Prêt_Non_Payé*Valeurs_Entrées,Intérêts,""), "")</f>
        <v/>
      </c>
      <c r="H24" s="152" t="str">
        <f ca="1">IFERROR(IF(Prêt_Non_Payé*Valeurs_Entrées,Solde_Final,""), "")</f>
        <v/>
      </c>
    </row>
    <row r="25" spans="2:8" x14ac:dyDescent="0.25">
      <c r="B25" s="153" t="str">
        <f ca="1">IFERROR(IF(Prêt_Non_Payé*Valeurs_Entrées,Numéro_Paiement,""), "")</f>
        <v/>
      </c>
      <c r="C25" s="150" t="str">
        <f ca="1">IFERROR(IF(Prêt_Non_Payé*Valeurs_Entrées,Date_Paiement,""), "")</f>
        <v/>
      </c>
      <c r="D25" s="152" t="str">
        <f ca="1">IFERROR(IF(Prêt_Non_Payé*Valeurs_Entrées,Solde_Départ,""), "")</f>
        <v/>
      </c>
      <c r="E25" s="152" t="str">
        <f ca="1">IFERROR(IF(Prêt_Non_Payé*Valeurs_Entrées,Paiement_Mensuel,""), "")</f>
        <v/>
      </c>
      <c r="F25" s="152" t="str">
        <f ca="1">IFERROR(IF(Prêt_Non_Payé*Valeurs_Entrées,Capital,""), "")</f>
        <v/>
      </c>
      <c r="G25" s="152" t="str">
        <f ca="1">IFERROR(IF(Prêt_Non_Payé*Valeurs_Entrées,Intérêts,""), "")</f>
        <v/>
      </c>
      <c r="H25" s="152" t="str">
        <f ca="1">IFERROR(IF(Prêt_Non_Payé*Valeurs_Entrées,Solde_Final,""), "")</f>
        <v/>
      </c>
    </row>
    <row r="26" spans="2:8" x14ac:dyDescent="0.25">
      <c r="B26" s="153" t="str">
        <f ca="1">IFERROR(IF(Prêt_Non_Payé*Valeurs_Entrées,Numéro_Paiement,""), "")</f>
        <v/>
      </c>
      <c r="C26" s="150" t="str">
        <f ca="1">IFERROR(IF(Prêt_Non_Payé*Valeurs_Entrées,Date_Paiement,""), "")</f>
        <v/>
      </c>
      <c r="D26" s="152" t="str">
        <f ca="1">IFERROR(IF(Prêt_Non_Payé*Valeurs_Entrées,Solde_Départ,""), "")</f>
        <v/>
      </c>
      <c r="E26" s="152" t="str">
        <f ca="1">IFERROR(IF(Prêt_Non_Payé*Valeurs_Entrées,Paiement_Mensuel,""), "")</f>
        <v/>
      </c>
      <c r="F26" s="152" t="str">
        <f ca="1">IFERROR(IF(Prêt_Non_Payé*Valeurs_Entrées,Capital,""), "")</f>
        <v/>
      </c>
      <c r="G26" s="152" t="str">
        <f ca="1">IFERROR(IF(Prêt_Non_Payé*Valeurs_Entrées,Intérêts,""), "")</f>
        <v/>
      </c>
      <c r="H26" s="152" t="str">
        <f ca="1">IFERROR(IF(Prêt_Non_Payé*Valeurs_Entrées,Solde_Final,""), "")</f>
        <v/>
      </c>
    </row>
    <row r="27" spans="2:8" x14ac:dyDescent="0.25">
      <c r="B27" s="153" t="str">
        <f ca="1">IFERROR(IF(Prêt_Non_Payé*Valeurs_Entrées,Numéro_Paiement,""), "")</f>
        <v/>
      </c>
      <c r="C27" s="150" t="str">
        <f ca="1">IFERROR(IF(Prêt_Non_Payé*Valeurs_Entrées,Date_Paiement,""), "")</f>
        <v/>
      </c>
      <c r="D27" s="152" t="str">
        <f ca="1">IFERROR(IF(Prêt_Non_Payé*Valeurs_Entrées,Solde_Départ,""), "")</f>
        <v/>
      </c>
      <c r="E27" s="152" t="str">
        <f ca="1">IFERROR(IF(Prêt_Non_Payé*Valeurs_Entrées,Paiement_Mensuel,""), "")</f>
        <v/>
      </c>
      <c r="F27" s="152" t="str">
        <f ca="1">IFERROR(IF(Prêt_Non_Payé*Valeurs_Entrées,Capital,""), "")</f>
        <v/>
      </c>
      <c r="G27" s="152" t="str">
        <f ca="1">IFERROR(IF(Prêt_Non_Payé*Valeurs_Entrées,Intérêts,""), "")</f>
        <v/>
      </c>
      <c r="H27" s="152" t="str">
        <f ca="1">IFERROR(IF(Prêt_Non_Payé*Valeurs_Entrées,Solde_Final,""), "")</f>
        <v/>
      </c>
    </row>
    <row r="28" spans="2:8" x14ac:dyDescent="0.25">
      <c r="B28" s="153" t="str">
        <f ca="1">IFERROR(IF(Prêt_Non_Payé*Valeurs_Entrées,Numéro_Paiement,""), "")</f>
        <v/>
      </c>
      <c r="C28" s="150" t="str">
        <f ca="1">IFERROR(IF(Prêt_Non_Payé*Valeurs_Entrées,Date_Paiement,""), "")</f>
        <v/>
      </c>
      <c r="D28" s="152" t="str">
        <f ca="1">IFERROR(IF(Prêt_Non_Payé*Valeurs_Entrées,Solde_Départ,""), "")</f>
        <v/>
      </c>
      <c r="E28" s="152" t="str">
        <f ca="1">IFERROR(IF(Prêt_Non_Payé*Valeurs_Entrées,Paiement_Mensuel,""), "")</f>
        <v/>
      </c>
      <c r="F28" s="152" t="str">
        <f ca="1">IFERROR(IF(Prêt_Non_Payé*Valeurs_Entrées,Capital,""), "")</f>
        <v/>
      </c>
      <c r="G28" s="152" t="str">
        <f ca="1">IFERROR(IF(Prêt_Non_Payé*Valeurs_Entrées,Intérêts,""), "")</f>
        <v/>
      </c>
      <c r="H28" s="152" t="str">
        <f ca="1">IFERROR(IF(Prêt_Non_Payé*Valeurs_Entrées,Solde_Final,""), "")</f>
        <v/>
      </c>
    </row>
    <row r="29" spans="2:8" x14ac:dyDescent="0.25">
      <c r="B29" s="153" t="str">
        <f ca="1">IFERROR(IF(Prêt_Non_Payé*Valeurs_Entrées,Numéro_Paiement,""), "")</f>
        <v/>
      </c>
      <c r="C29" s="150" t="str">
        <f ca="1">IFERROR(IF(Prêt_Non_Payé*Valeurs_Entrées,Date_Paiement,""), "")</f>
        <v/>
      </c>
      <c r="D29" s="152" t="str">
        <f ca="1">IFERROR(IF(Prêt_Non_Payé*Valeurs_Entrées,Solde_Départ,""), "")</f>
        <v/>
      </c>
      <c r="E29" s="152" t="str">
        <f ca="1">IFERROR(IF(Prêt_Non_Payé*Valeurs_Entrées,Paiement_Mensuel,""), "")</f>
        <v/>
      </c>
      <c r="F29" s="152" t="str">
        <f ca="1">IFERROR(IF(Prêt_Non_Payé*Valeurs_Entrées,Capital,""), "")</f>
        <v/>
      </c>
      <c r="G29" s="152" t="str">
        <f ca="1">IFERROR(IF(Prêt_Non_Payé*Valeurs_Entrées,Intérêts,""), "")</f>
        <v/>
      </c>
      <c r="H29" s="152" t="str">
        <f ca="1">IFERROR(IF(Prêt_Non_Payé*Valeurs_Entrées,Solde_Final,""), "")</f>
        <v/>
      </c>
    </row>
    <row r="30" spans="2:8" x14ac:dyDescent="0.25">
      <c r="B30" s="153" t="str">
        <f ca="1">IFERROR(IF(Prêt_Non_Payé*Valeurs_Entrées,Numéro_Paiement,""), "")</f>
        <v/>
      </c>
      <c r="C30" s="150" t="str">
        <f ca="1">IFERROR(IF(Prêt_Non_Payé*Valeurs_Entrées,Date_Paiement,""), "")</f>
        <v/>
      </c>
      <c r="D30" s="152" t="str">
        <f ca="1">IFERROR(IF(Prêt_Non_Payé*Valeurs_Entrées,Solde_Départ,""), "")</f>
        <v/>
      </c>
      <c r="E30" s="152" t="str">
        <f ca="1">IFERROR(IF(Prêt_Non_Payé*Valeurs_Entrées,Paiement_Mensuel,""), "")</f>
        <v/>
      </c>
      <c r="F30" s="152" t="str">
        <f ca="1">IFERROR(IF(Prêt_Non_Payé*Valeurs_Entrées,Capital,""), "")</f>
        <v/>
      </c>
      <c r="G30" s="152" t="str">
        <f ca="1">IFERROR(IF(Prêt_Non_Payé*Valeurs_Entrées,Intérêts,""), "")</f>
        <v/>
      </c>
      <c r="H30" s="152" t="str">
        <f ca="1">IFERROR(IF(Prêt_Non_Payé*Valeurs_Entrées,Solde_Final,""), "")</f>
        <v/>
      </c>
    </row>
    <row r="31" spans="2:8" x14ac:dyDescent="0.25">
      <c r="B31" s="153" t="str">
        <f ca="1">IFERROR(IF(Prêt_Non_Payé*Valeurs_Entrées,Numéro_Paiement,""), "")</f>
        <v/>
      </c>
      <c r="C31" s="150" t="str">
        <f ca="1">IFERROR(IF(Prêt_Non_Payé*Valeurs_Entrées,Date_Paiement,""), "")</f>
        <v/>
      </c>
      <c r="D31" s="152" t="str">
        <f ca="1">IFERROR(IF(Prêt_Non_Payé*Valeurs_Entrées,Solde_Départ,""), "")</f>
        <v/>
      </c>
      <c r="E31" s="152" t="str">
        <f ca="1">IFERROR(IF(Prêt_Non_Payé*Valeurs_Entrées,Paiement_Mensuel,""), "")</f>
        <v/>
      </c>
      <c r="F31" s="152" t="str">
        <f ca="1">IFERROR(IF(Prêt_Non_Payé*Valeurs_Entrées,Capital,""), "")</f>
        <v/>
      </c>
      <c r="G31" s="152" t="str">
        <f ca="1">IFERROR(IF(Prêt_Non_Payé*Valeurs_Entrées,Intérêts,""), "")</f>
        <v/>
      </c>
      <c r="H31" s="152" t="str">
        <f ca="1">IFERROR(IF(Prêt_Non_Payé*Valeurs_Entrées,Solde_Final,""), "")</f>
        <v/>
      </c>
    </row>
    <row r="32" spans="2:8" x14ac:dyDescent="0.25">
      <c r="B32" s="153" t="str">
        <f ca="1">IFERROR(IF(Prêt_Non_Payé*Valeurs_Entrées,Numéro_Paiement,""), "")</f>
        <v/>
      </c>
      <c r="C32" s="150" t="str">
        <f ca="1">IFERROR(IF(Prêt_Non_Payé*Valeurs_Entrées,Date_Paiement,""), "")</f>
        <v/>
      </c>
      <c r="D32" s="152" t="str">
        <f ca="1">IFERROR(IF(Prêt_Non_Payé*Valeurs_Entrées,Solde_Départ,""), "")</f>
        <v/>
      </c>
      <c r="E32" s="152" t="str">
        <f ca="1">IFERROR(IF(Prêt_Non_Payé*Valeurs_Entrées,Paiement_Mensuel,""), "")</f>
        <v/>
      </c>
      <c r="F32" s="152" t="str">
        <f ca="1">IFERROR(IF(Prêt_Non_Payé*Valeurs_Entrées,Capital,""), "")</f>
        <v/>
      </c>
      <c r="G32" s="152" t="str">
        <f ca="1">IFERROR(IF(Prêt_Non_Payé*Valeurs_Entrées,Intérêts,""), "")</f>
        <v/>
      </c>
      <c r="H32" s="152" t="str">
        <f ca="1">IFERROR(IF(Prêt_Non_Payé*Valeurs_Entrées,Solde_Final,""), "")</f>
        <v/>
      </c>
    </row>
    <row r="33" spans="2:8" x14ac:dyDescent="0.25">
      <c r="B33" s="153" t="str">
        <f ca="1">IFERROR(IF(Prêt_Non_Payé*Valeurs_Entrées,Numéro_Paiement,""), "")</f>
        <v/>
      </c>
      <c r="C33" s="150" t="str">
        <f ca="1">IFERROR(IF(Prêt_Non_Payé*Valeurs_Entrées,Date_Paiement,""), "")</f>
        <v/>
      </c>
      <c r="D33" s="152" t="str">
        <f ca="1">IFERROR(IF(Prêt_Non_Payé*Valeurs_Entrées,Solde_Départ,""), "")</f>
        <v/>
      </c>
      <c r="E33" s="152" t="str">
        <f ca="1">IFERROR(IF(Prêt_Non_Payé*Valeurs_Entrées,Paiement_Mensuel,""), "")</f>
        <v/>
      </c>
      <c r="F33" s="152" t="str">
        <f ca="1">IFERROR(IF(Prêt_Non_Payé*Valeurs_Entrées,Capital,""), "")</f>
        <v/>
      </c>
      <c r="G33" s="152" t="str">
        <f ca="1">IFERROR(IF(Prêt_Non_Payé*Valeurs_Entrées,Intérêts,""), "")</f>
        <v/>
      </c>
      <c r="H33" s="152" t="str">
        <f ca="1">IFERROR(IF(Prêt_Non_Payé*Valeurs_Entrées,Solde_Final,""), "")</f>
        <v/>
      </c>
    </row>
    <row r="34" spans="2:8" x14ac:dyDescent="0.25">
      <c r="B34" s="153" t="str">
        <f ca="1">IFERROR(IF(Prêt_Non_Payé*Valeurs_Entrées,Numéro_Paiement,""), "")</f>
        <v/>
      </c>
      <c r="C34" s="150" t="str">
        <f ca="1">IFERROR(IF(Prêt_Non_Payé*Valeurs_Entrées,Date_Paiement,""), "")</f>
        <v/>
      </c>
      <c r="D34" s="152" t="str">
        <f ca="1">IFERROR(IF(Prêt_Non_Payé*Valeurs_Entrées,Solde_Départ,""), "")</f>
        <v/>
      </c>
      <c r="E34" s="152" t="str">
        <f ca="1">IFERROR(IF(Prêt_Non_Payé*Valeurs_Entrées,Paiement_Mensuel,""), "")</f>
        <v/>
      </c>
      <c r="F34" s="152" t="str">
        <f ca="1">IFERROR(IF(Prêt_Non_Payé*Valeurs_Entrées,Capital,""), "")</f>
        <v/>
      </c>
      <c r="G34" s="152" t="str">
        <f ca="1">IFERROR(IF(Prêt_Non_Payé*Valeurs_Entrées,Intérêts,""), "")</f>
        <v/>
      </c>
      <c r="H34" s="152" t="str">
        <f ca="1">IFERROR(IF(Prêt_Non_Payé*Valeurs_Entrées,Solde_Final,""), "")</f>
        <v/>
      </c>
    </row>
    <row r="35" spans="2:8" x14ac:dyDescent="0.25">
      <c r="B35" s="153" t="str">
        <f ca="1">IFERROR(IF(Prêt_Non_Payé*Valeurs_Entrées,Numéro_Paiement,""), "")</f>
        <v/>
      </c>
      <c r="C35" s="150" t="str">
        <f ca="1">IFERROR(IF(Prêt_Non_Payé*Valeurs_Entrées,Date_Paiement,""), "")</f>
        <v/>
      </c>
      <c r="D35" s="152" t="str">
        <f ca="1">IFERROR(IF(Prêt_Non_Payé*Valeurs_Entrées,Solde_Départ,""), "")</f>
        <v/>
      </c>
      <c r="E35" s="152" t="str">
        <f ca="1">IFERROR(IF(Prêt_Non_Payé*Valeurs_Entrées,Paiement_Mensuel,""), "")</f>
        <v/>
      </c>
      <c r="F35" s="152" t="str">
        <f ca="1">IFERROR(IF(Prêt_Non_Payé*Valeurs_Entrées,Capital,""), "")</f>
        <v/>
      </c>
      <c r="G35" s="152" t="str">
        <f ca="1">IFERROR(IF(Prêt_Non_Payé*Valeurs_Entrées,Intérêts,""), "")</f>
        <v/>
      </c>
      <c r="H35" s="152" t="str">
        <f ca="1">IFERROR(IF(Prêt_Non_Payé*Valeurs_Entrées,Solde_Final,""), "")</f>
        <v/>
      </c>
    </row>
    <row r="36" spans="2:8" x14ac:dyDescent="0.25">
      <c r="B36" s="153" t="str">
        <f ca="1">IFERROR(IF(Prêt_Non_Payé*Valeurs_Entrées,Numéro_Paiement,""), "")</f>
        <v/>
      </c>
      <c r="C36" s="150" t="str">
        <f ca="1">IFERROR(IF(Prêt_Non_Payé*Valeurs_Entrées,Date_Paiement,""), "")</f>
        <v/>
      </c>
      <c r="D36" s="152" t="str">
        <f ca="1">IFERROR(IF(Prêt_Non_Payé*Valeurs_Entrées,Solde_Départ,""), "")</f>
        <v/>
      </c>
      <c r="E36" s="152" t="str">
        <f ca="1">IFERROR(IF(Prêt_Non_Payé*Valeurs_Entrées,Paiement_Mensuel,""), "")</f>
        <v/>
      </c>
      <c r="F36" s="152" t="str">
        <f ca="1">IFERROR(IF(Prêt_Non_Payé*Valeurs_Entrées,Capital,""), "")</f>
        <v/>
      </c>
      <c r="G36" s="152" t="str">
        <f ca="1">IFERROR(IF(Prêt_Non_Payé*Valeurs_Entrées,Intérêts,""), "")</f>
        <v/>
      </c>
      <c r="H36" s="152" t="str">
        <f ca="1">IFERROR(IF(Prêt_Non_Payé*Valeurs_Entrées,Solde_Final,""), "")</f>
        <v/>
      </c>
    </row>
    <row r="37" spans="2:8" x14ac:dyDescent="0.25">
      <c r="B37" s="153" t="str">
        <f ca="1">IFERROR(IF(Prêt_Non_Payé*Valeurs_Entrées,Numéro_Paiement,""), "")</f>
        <v/>
      </c>
      <c r="C37" s="150" t="str">
        <f ca="1">IFERROR(IF(Prêt_Non_Payé*Valeurs_Entrées,Date_Paiement,""), "")</f>
        <v/>
      </c>
      <c r="D37" s="152" t="str">
        <f ca="1">IFERROR(IF(Prêt_Non_Payé*Valeurs_Entrées,Solde_Départ,""), "")</f>
        <v/>
      </c>
      <c r="E37" s="152" t="str">
        <f ca="1">IFERROR(IF(Prêt_Non_Payé*Valeurs_Entrées,Paiement_Mensuel,""), "")</f>
        <v/>
      </c>
      <c r="F37" s="152" t="str">
        <f ca="1">IFERROR(IF(Prêt_Non_Payé*Valeurs_Entrées,Capital,""), "")</f>
        <v/>
      </c>
      <c r="G37" s="152" t="str">
        <f ca="1">IFERROR(IF(Prêt_Non_Payé*Valeurs_Entrées,Intérêts,""), "")</f>
        <v/>
      </c>
      <c r="H37" s="152" t="str">
        <f ca="1">IFERROR(IF(Prêt_Non_Payé*Valeurs_Entrées,Solde_Final,""), "")</f>
        <v/>
      </c>
    </row>
    <row r="38" spans="2:8" x14ac:dyDescent="0.25">
      <c r="B38" s="153" t="str">
        <f ca="1">IFERROR(IF(Prêt_Non_Payé*Valeurs_Entrées,Numéro_Paiement,""), "")</f>
        <v/>
      </c>
      <c r="C38" s="150" t="str">
        <f ca="1">IFERROR(IF(Prêt_Non_Payé*Valeurs_Entrées,Date_Paiement,""), "")</f>
        <v/>
      </c>
      <c r="D38" s="152" t="str">
        <f ca="1">IFERROR(IF(Prêt_Non_Payé*Valeurs_Entrées,Solde_Départ,""), "")</f>
        <v/>
      </c>
      <c r="E38" s="152" t="str">
        <f ca="1">IFERROR(IF(Prêt_Non_Payé*Valeurs_Entrées,Paiement_Mensuel,""), "")</f>
        <v/>
      </c>
      <c r="F38" s="152" t="str">
        <f ca="1">IFERROR(IF(Prêt_Non_Payé*Valeurs_Entrées,Capital,""), "")</f>
        <v/>
      </c>
      <c r="G38" s="152" t="str">
        <f ca="1">IFERROR(IF(Prêt_Non_Payé*Valeurs_Entrées,Intérêts,""), "")</f>
        <v/>
      </c>
      <c r="H38" s="152" t="str">
        <f ca="1">IFERROR(IF(Prêt_Non_Payé*Valeurs_Entrées,Solde_Final,""), "")</f>
        <v/>
      </c>
    </row>
    <row r="39" spans="2:8" x14ac:dyDescent="0.25">
      <c r="B39" s="153" t="str">
        <f ca="1">IFERROR(IF(Prêt_Non_Payé*Valeurs_Entrées,Numéro_Paiement,""), "")</f>
        <v/>
      </c>
      <c r="C39" s="150" t="str">
        <f ca="1">IFERROR(IF(Prêt_Non_Payé*Valeurs_Entrées,Date_Paiement,""), "")</f>
        <v/>
      </c>
      <c r="D39" s="152" t="str">
        <f ca="1">IFERROR(IF(Prêt_Non_Payé*Valeurs_Entrées,Solde_Départ,""), "")</f>
        <v/>
      </c>
      <c r="E39" s="152" t="str">
        <f ca="1">IFERROR(IF(Prêt_Non_Payé*Valeurs_Entrées,Paiement_Mensuel,""), "")</f>
        <v/>
      </c>
      <c r="F39" s="152" t="str">
        <f ca="1">IFERROR(IF(Prêt_Non_Payé*Valeurs_Entrées,Capital,""), "")</f>
        <v/>
      </c>
      <c r="G39" s="152" t="str">
        <f ca="1">IFERROR(IF(Prêt_Non_Payé*Valeurs_Entrées,Intérêts,""), "")</f>
        <v/>
      </c>
      <c r="H39" s="152" t="str">
        <f ca="1">IFERROR(IF(Prêt_Non_Payé*Valeurs_Entrées,Solde_Final,""), "")</f>
        <v/>
      </c>
    </row>
    <row r="40" spans="2:8" x14ac:dyDescent="0.25">
      <c r="B40" s="153" t="str">
        <f ca="1">IFERROR(IF(Prêt_Non_Payé*Valeurs_Entrées,Numéro_Paiement,""), "")</f>
        <v/>
      </c>
      <c r="C40" s="150" t="str">
        <f ca="1">IFERROR(IF(Prêt_Non_Payé*Valeurs_Entrées,Date_Paiement,""), "")</f>
        <v/>
      </c>
      <c r="D40" s="152" t="str">
        <f ca="1">IFERROR(IF(Prêt_Non_Payé*Valeurs_Entrées,Solde_Départ,""), "")</f>
        <v/>
      </c>
      <c r="E40" s="152" t="str">
        <f ca="1">IFERROR(IF(Prêt_Non_Payé*Valeurs_Entrées,Paiement_Mensuel,""), "")</f>
        <v/>
      </c>
      <c r="F40" s="152" t="str">
        <f ca="1">IFERROR(IF(Prêt_Non_Payé*Valeurs_Entrées,Capital,""), "")</f>
        <v/>
      </c>
      <c r="G40" s="152" t="str">
        <f ca="1">IFERROR(IF(Prêt_Non_Payé*Valeurs_Entrées,Intérêts,""), "")</f>
        <v/>
      </c>
      <c r="H40" s="152" t="str">
        <f ca="1">IFERROR(IF(Prêt_Non_Payé*Valeurs_Entrées,Solde_Final,""), "")</f>
        <v/>
      </c>
    </row>
    <row r="41" spans="2:8" x14ac:dyDescent="0.25">
      <c r="B41" s="153" t="str">
        <f ca="1">IFERROR(IF(Prêt_Non_Payé*Valeurs_Entrées,Numéro_Paiement,""), "")</f>
        <v/>
      </c>
      <c r="C41" s="150" t="str">
        <f ca="1">IFERROR(IF(Prêt_Non_Payé*Valeurs_Entrées,Date_Paiement,""), "")</f>
        <v/>
      </c>
      <c r="D41" s="152" t="str">
        <f ca="1">IFERROR(IF(Prêt_Non_Payé*Valeurs_Entrées,Solde_Départ,""), "")</f>
        <v/>
      </c>
      <c r="E41" s="152" t="str">
        <f ca="1">IFERROR(IF(Prêt_Non_Payé*Valeurs_Entrées,Paiement_Mensuel,""), "")</f>
        <v/>
      </c>
      <c r="F41" s="152" t="str">
        <f ca="1">IFERROR(IF(Prêt_Non_Payé*Valeurs_Entrées,Capital,""), "")</f>
        <v/>
      </c>
      <c r="G41" s="152" t="str">
        <f ca="1">IFERROR(IF(Prêt_Non_Payé*Valeurs_Entrées,Intérêts,""), "")</f>
        <v/>
      </c>
      <c r="H41" s="152" t="str">
        <f ca="1">IFERROR(IF(Prêt_Non_Payé*Valeurs_Entrées,Solde_Final,""), "")</f>
        <v/>
      </c>
    </row>
    <row r="42" spans="2:8" x14ac:dyDescent="0.25">
      <c r="B42" s="153" t="str">
        <f ca="1">IFERROR(IF(Prêt_Non_Payé*Valeurs_Entrées,Numéro_Paiement,""), "")</f>
        <v/>
      </c>
      <c r="C42" s="150" t="str">
        <f ca="1">IFERROR(IF(Prêt_Non_Payé*Valeurs_Entrées,Date_Paiement,""), "")</f>
        <v/>
      </c>
      <c r="D42" s="152" t="str">
        <f ca="1">IFERROR(IF(Prêt_Non_Payé*Valeurs_Entrées,Solde_Départ,""), "")</f>
        <v/>
      </c>
      <c r="E42" s="152" t="str">
        <f ca="1">IFERROR(IF(Prêt_Non_Payé*Valeurs_Entrées,Paiement_Mensuel,""), "")</f>
        <v/>
      </c>
      <c r="F42" s="152" t="str">
        <f ca="1">IFERROR(IF(Prêt_Non_Payé*Valeurs_Entrées,Capital,""), "")</f>
        <v/>
      </c>
      <c r="G42" s="152" t="str">
        <f ca="1">IFERROR(IF(Prêt_Non_Payé*Valeurs_Entrées,Intérêts,""), "")</f>
        <v/>
      </c>
      <c r="H42" s="152" t="str">
        <f ca="1">IFERROR(IF(Prêt_Non_Payé*Valeurs_Entrées,Solde_Final,""), "")</f>
        <v/>
      </c>
    </row>
    <row r="43" spans="2:8" x14ac:dyDescent="0.25">
      <c r="B43" s="153" t="str">
        <f ca="1">IFERROR(IF(Prêt_Non_Payé*Valeurs_Entrées,Numéro_Paiement,""), "")</f>
        <v/>
      </c>
      <c r="C43" s="150" t="str">
        <f ca="1">IFERROR(IF(Prêt_Non_Payé*Valeurs_Entrées,Date_Paiement,""), "")</f>
        <v/>
      </c>
      <c r="D43" s="152" t="str">
        <f ca="1">IFERROR(IF(Prêt_Non_Payé*Valeurs_Entrées,Solde_Départ,""), "")</f>
        <v/>
      </c>
      <c r="E43" s="152" t="str">
        <f ca="1">IFERROR(IF(Prêt_Non_Payé*Valeurs_Entrées,Paiement_Mensuel,""), "")</f>
        <v/>
      </c>
      <c r="F43" s="152" t="str">
        <f ca="1">IFERROR(IF(Prêt_Non_Payé*Valeurs_Entrées,Capital,""), "")</f>
        <v/>
      </c>
      <c r="G43" s="152" t="str">
        <f ca="1">IFERROR(IF(Prêt_Non_Payé*Valeurs_Entrées,Intérêts,""), "")</f>
        <v/>
      </c>
      <c r="H43" s="152" t="str">
        <f ca="1">IFERROR(IF(Prêt_Non_Payé*Valeurs_Entrées,Solde_Final,""), "")</f>
        <v/>
      </c>
    </row>
    <row r="44" spans="2:8" x14ac:dyDescent="0.25">
      <c r="B44" s="153" t="str">
        <f ca="1">IFERROR(IF(Prêt_Non_Payé*Valeurs_Entrées,Numéro_Paiement,""), "")</f>
        <v/>
      </c>
      <c r="C44" s="150" t="str">
        <f ca="1">IFERROR(IF(Prêt_Non_Payé*Valeurs_Entrées,Date_Paiement,""), "")</f>
        <v/>
      </c>
      <c r="D44" s="152" t="str">
        <f ca="1">IFERROR(IF(Prêt_Non_Payé*Valeurs_Entrées,Solde_Départ,""), "")</f>
        <v/>
      </c>
      <c r="E44" s="152" t="str">
        <f ca="1">IFERROR(IF(Prêt_Non_Payé*Valeurs_Entrées,Paiement_Mensuel,""), "")</f>
        <v/>
      </c>
      <c r="F44" s="152" t="str">
        <f ca="1">IFERROR(IF(Prêt_Non_Payé*Valeurs_Entrées,Capital,""), "")</f>
        <v/>
      </c>
      <c r="G44" s="152" t="str">
        <f ca="1">IFERROR(IF(Prêt_Non_Payé*Valeurs_Entrées,Intérêts,""), "")</f>
        <v/>
      </c>
      <c r="H44" s="152" t="str">
        <f ca="1">IFERROR(IF(Prêt_Non_Payé*Valeurs_Entrées,Solde_Final,""), "")</f>
        <v/>
      </c>
    </row>
    <row r="45" spans="2:8" x14ac:dyDescent="0.25">
      <c r="B45" s="153" t="str">
        <f ca="1">IFERROR(IF(Prêt_Non_Payé*Valeurs_Entrées,Numéro_Paiement,""), "")</f>
        <v/>
      </c>
      <c r="C45" s="150" t="str">
        <f ca="1">IFERROR(IF(Prêt_Non_Payé*Valeurs_Entrées,Date_Paiement,""), "")</f>
        <v/>
      </c>
      <c r="D45" s="152" t="str">
        <f ca="1">IFERROR(IF(Prêt_Non_Payé*Valeurs_Entrées,Solde_Départ,""), "")</f>
        <v/>
      </c>
      <c r="E45" s="152" t="str">
        <f ca="1">IFERROR(IF(Prêt_Non_Payé*Valeurs_Entrées,Paiement_Mensuel,""), "")</f>
        <v/>
      </c>
      <c r="F45" s="152" t="str">
        <f ca="1">IFERROR(IF(Prêt_Non_Payé*Valeurs_Entrées,Capital,""), "")</f>
        <v/>
      </c>
      <c r="G45" s="152" t="str">
        <f ca="1">IFERROR(IF(Prêt_Non_Payé*Valeurs_Entrées,Intérêts,""), "")</f>
        <v/>
      </c>
      <c r="H45" s="152" t="str">
        <f ca="1">IFERROR(IF(Prêt_Non_Payé*Valeurs_Entrées,Solde_Final,""), "")</f>
        <v/>
      </c>
    </row>
    <row r="46" spans="2:8" x14ac:dyDescent="0.25">
      <c r="B46" s="153" t="str">
        <f ca="1">IFERROR(IF(Prêt_Non_Payé*Valeurs_Entrées,Numéro_Paiement,""), "")</f>
        <v/>
      </c>
      <c r="C46" s="150" t="str">
        <f ca="1">IFERROR(IF(Prêt_Non_Payé*Valeurs_Entrées,Date_Paiement,""), "")</f>
        <v/>
      </c>
      <c r="D46" s="152" t="str">
        <f ca="1">IFERROR(IF(Prêt_Non_Payé*Valeurs_Entrées,Solde_Départ,""), "")</f>
        <v/>
      </c>
      <c r="E46" s="152" t="str">
        <f ca="1">IFERROR(IF(Prêt_Non_Payé*Valeurs_Entrées,Paiement_Mensuel,""), "")</f>
        <v/>
      </c>
      <c r="F46" s="152" t="str">
        <f ca="1">IFERROR(IF(Prêt_Non_Payé*Valeurs_Entrées,Capital,""), "")</f>
        <v/>
      </c>
      <c r="G46" s="152" t="str">
        <f ca="1">IFERROR(IF(Prêt_Non_Payé*Valeurs_Entrées,Intérêts,""), "")</f>
        <v/>
      </c>
      <c r="H46" s="152" t="str">
        <f ca="1">IFERROR(IF(Prêt_Non_Payé*Valeurs_Entrées,Solde_Final,""), "")</f>
        <v/>
      </c>
    </row>
    <row r="47" spans="2:8" x14ac:dyDescent="0.25">
      <c r="B47" s="153" t="str">
        <f ca="1">IFERROR(IF(Prêt_Non_Payé*Valeurs_Entrées,Numéro_Paiement,""), "")</f>
        <v/>
      </c>
      <c r="C47" s="150" t="str">
        <f ca="1">IFERROR(IF(Prêt_Non_Payé*Valeurs_Entrées,Date_Paiement,""), "")</f>
        <v/>
      </c>
      <c r="D47" s="152" t="str">
        <f ca="1">IFERROR(IF(Prêt_Non_Payé*Valeurs_Entrées,Solde_Départ,""), "")</f>
        <v/>
      </c>
      <c r="E47" s="152" t="str">
        <f ca="1">IFERROR(IF(Prêt_Non_Payé*Valeurs_Entrées,Paiement_Mensuel,""), "")</f>
        <v/>
      </c>
      <c r="F47" s="152" t="str">
        <f ca="1">IFERROR(IF(Prêt_Non_Payé*Valeurs_Entrées,Capital,""), "")</f>
        <v/>
      </c>
      <c r="G47" s="152" t="str">
        <f ca="1">IFERROR(IF(Prêt_Non_Payé*Valeurs_Entrées,Intérêts,""), "")</f>
        <v/>
      </c>
      <c r="H47" s="152" t="str">
        <f ca="1">IFERROR(IF(Prêt_Non_Payé*Valeurs_Entrées,Solde_Final,""), "")</f>
        <v/>
      </c>
    </row>
    <row r="48" spans="2:8" x14ac:dyDescent="0.25">
      <c r="B48" s="153" t="str">
        <f ca="1">IFERROR(IF(Prêt_Non_Payé*Valeurs_Entrées,Numéro_Paiement,""), "")</f>
        <v/>
      </c>
      <c r="C48" s="150" t="str">
        <f ca="1">IFERROR(IF(Prêt_Non_Payé*Valeurs_Entrées,Date_Paiement,""), "")</f>
        <v/>
      </c>
      <c r="D48" s="152" t="str">
        <f ca="1">IFERROR(IF(Prêt_Non_Payé*Valeurs_Entrées,Solde_Départ,""), "")</f>
        <v/>
      </c>
      <c r="E48" s="152" t="str">
        <f ca="1">IFERROR(IF(Prêt_Non_Payé*Valeurs_Entrées,Paiement_Mensuel,""), "")</f>
        <v/>
      </c>
      <c r="F48" s="152" t="str">
        <f ca="1">IFERROR(IF(Prêt_Non_Payé*Valeurs_Entrées,Capital,""), "")</f>
        <v/>
      </c>
      <c r="G48" s="152" t="str">
        <f ca="1">IFERROR(IF(Prêt_Non_Payé*Valeurs_Entrées,Intérêts,""), "")</f>
        <v/>
      </c>
      <c r="H48" s="152" t="str">
        <f ca="1">IFERROR(IF(Prêt_Non_Payé*Valeurs_Entrées,Solde_Final,""), "")</f>
        <v/>
      </c>
    </row>
    <row r="49" spans="2:8" x14ac:dyDescent="0.25">
      <c r="B49" s="153" t="str">
        <f ca="1">IFERROR(IF(Prêt_Non_Payé*Valeurs_Entrées,Numéro_Paiement,""), "")</f>
        <v/>
      </c>
      <c r="C49" s="150" t="str">
        <f ca="1">IFERROR(IF(Prêt_Non_Payé*Valeurs_Entrées,Date_Paiement,""), "")</f>
        <v/>
      </c>
      <c r="D49" s="152" t="str">
        <f ca="1">IFERROR(IF(Prêt_Non_Payé*Valeurs_Entrées,Solde_Départ,""), "")</f>
        <v/>
      </c>
      <c r="E49" s="152" t="str">
        <f ca="1">IFERROR(IF(Prêt_Non_Payé*Valeurs_Entrées,Paiement_Mensuel,""), "")</f>
        <v/>
      </c>
      <c r="F49" s="152" t="str">
        <f ca="1">IFERROR(IF(Prêt_Non_Payé*Valeurs_Entrées,Capital,""), "")</f>
        <v/>
      </c>
      <c r="G49" s="152" t="str">
        <f ca="1">IFERROR(IF(Prêt_Non_Payé*Valeurs_Entrées,Intérêts,""), "")</f>
        <v/>
      </c>
      <c r="H49" s="152" t="str">
        <f ca="1">IFERROR(IF(Prêt_Non_Payé*Valeurs_Entrées,Solde_Final,""), "")</f>
        <v/>
      </c>
    </row>
    <row r="50" spans="2:8" x14ac:dyDescent="0.25">
      <c r="B50" s="153" t="str">
        <f ca="1">IFERROR(IF(Prêt_Non_Payé*Valeurs_Entrées,Numéro_Paiement,""), "")</f>
        <v/>
      </c>
      <c r="C50" s="150" t="str">
        <f ca="1">IFERROR(IF(Prêt_Non_Payé*Valeurs_Entrées,Date_Paiement,""), "")</f>
        <v/>
      </c>
      <c r="D50" s="152" t="str">
        <f ca="1">IFERROR(IF(Prêt_Non_Payé*Valeurs_Entrées,Solde_Départ,""), "")</f>
        <v/>
      </c>
      <c r="E50" s="152" t="str">
        <f ca="1">IFERROR(IF(Prêt_Non_Payé*Valeurs_Entrées,Paiement_Mensuel,""), "")</f>
        <v/>
      </c>
      <c r="F50" s="152" t="str">
        <f ca="1">IFERROR(IF(Prêt_Non_Payé*Valeurs_Entrées,Capital,""), "")</f>
        <v/>
      </c>
      <c r="G50" s="152" t="str">
        <f ca="1">IFERROR(IF(Prêt_Non_Payé*Valeurs_Entrées,Intérêts,""), "")</f>
        <v/>
      </c>
      <c r="H50" s="152" t="str">
        <f ca="1">IFERROR(IF(Prêt_Non_Payé*Valeurs_Entrées,Solde_Final,""), "")</f>
        <v/>
      </c>
    </row>
    <row r="51" spans="2:8" x14ac:dyDescent="0.25">
      <c r="B51" s="153" t="str">
        <f ca="1">IFERROR(IF(Prêt_Non_Payé*Valeurs_Entrées,Numéro_Paiement,""), "")</f>
        <v/>
      </c>
      <c r="C51" s="150" t="str">
        <f ca="1">IFERROR(IF(Prêt_Non_Payé*Valeurs_Entrées,Date_Paiement,""), "")</f>
        <v/>
      </c>
      <c r="D51" s="152" t="str">
        <f ca="1">IFERROR(IF(Prêt_Non_Payé*Valeurs_Entrées,Solde_Départ,""), "")</f>
        <v/>
      </c>
      <c r="E51" s="152" t="str">
        <f ca="1">IFERROR(IF(Prêt_Non_Payé*Valeurs_Entrées,Paiement_Mensuel,""), "")</f>
        <v/>
      </c>
      <c r="F51" s="152" t="str">
        <f ca="1">IFERROR(IF(Prêt_Non_Payé*Valeurs_Entrées,Capital,""), "")</f>
        <v/>
      </c>
      <c r="G51" s="152" t="str">
        <f ca="1">IFERROR(IF(Prêt_Non_Payé*Valeurs_Entrées,Intérêts,""), "")</f>
        <v/>
      </c>
      <c r="H51" s="152" t="str">
        <f ca="1">IFERROR(IF(Prêt_Non_Payé*Valeurs_Entrées,Solde_Final,""), "")</f>
        <v/>
      </c>
    </row>
    <row r="52" spans="2:8" x14ac:dyDescent="0.25">
      <c r="B52" s="153" t="str">
        <f ca="1">IFERROR(IF(Prêt_Non_Payé*Valeurs_Entrées,Numéro_Paiement,""), "")</f>
        <v/>
      </c>
      <c r="C52" s="150" t="str">
        <f ca="1">IFERROR(IF(Prêt_Non_Payé*Valeurs_Entrées,Date_Paiement,""), "")</f>
        <v/>
      </c>
      <c r="D52" s="152" t="str">
        <f ca="1">IFERROR(IF(Prêt_Non_Payé*Valeurs_Entrées,Solde_Départ,""), "")</f>
        <v/>
      </c>
      <c r="E52" s="152" t="str">
        <f ca="1">IFERROR(IF(Prêt_Non_Payé*Valeurs_Entrées,Paiement_Mensuel,""), "")</f>
        <v/>
      </c>
      <c r="F52" s="152" t="str">
        <f ca="1">IFERROR(IF(Prêt_Non_Payé*Valeurs_Entrées,Capital,""), "")</f>
        <v/>
      </c>
      <c r="G52" s="152" t="str">
        <f ca="1">IFERROR(IF(Prêt_Non_Payé*Valeurs_Entrées,Intérêts,""), "")</f>
        <v/>
      </c>
      <c r="H52" s="152" t="str">
        <f ca="1">IFERROR(IF(Prêt_Non_Payé*Valeurs_Entrées,Solde_Final,""), "")</f>
        <v/>
      </c>
    </row>
    <row r="53" spans="2:8" x14ac:dyDescent="0.25">
      <c r="B53" s="153" t="str">
        <f ca="1">IFERROR(IF(Prêt_Non_Payé*Valeurs_Entrées,Numéro_Paiement,""), "")</f>
        <v/>
      </c>
      <c r="C53" s="150" t="str">
        <f ca="1">IFERROR(IF(Prêt_Non_Payé*Valeurs_Entrées,Date_Paiement,""), "")</f>
        <v/>
      </c>
      <c r="D53" s="152" t="str">
        <f ca="1">IFERROR(IF(Prêt_Non_Payé*Valeurs_Entrées,Solde_Départ,""), "")</f>
        <v/>
      </c>
      <c r="E53" s="152" t="str">
        <f ca="1">IFERROR(IF(Prêt_Non_Payé*Valeurs_Entrées,Paiement_Mensuel,""), "")</f>
        <v/>
      </c>
      <c r="F53" s="152" t="str">
        <f ca="1">IFERROR(IF(Prêt_Non_Payé*Valeurs_Entrées,Capital,""), "")</f>
        <v/>
      </c>
      <c r="G53" s="152" t="str">
        <f ca="1">IFERROR(IF(Prêt_Non_Payé*Valeurs_Entrées,Intérêts,""), "")</f>
        <v/>
      </c>
      <c r="H53" s="152" t="str">
        <f ca="1">IFERROR(IF(Prêt_Non_Payé*Valeurs_Entrées,Solde_Final,""), "")</f>
        <v/>
      </c>
    </row>
    <row r="54" spans="2:8" x14ac:dyDescent="0.25">
      <c r="B54" s="153" t="str">
        <f ca="1">IFERROR(IF(Prêt_Non_Payé*Valeurs_Entrées,Numéro_Paiement,""), "")</f>
        <v/>
      </c>
      <c r="C54" s="150" t="str">
        <f ca="1">IFERROR(IF(Prêt_Non_Payé*Valeurs_Entrées,Date_Paiement,""), "")</f>
        <v/>
      </c>
      <c r="D54" s="152" t="str">
        <f ca="1">IFERROR(IF(Prêt_Non_Payé*Valeurs_Entrées,Solde_Départ,""), "")</f>
        <v/>
      </c>
      <c r="E54" s="152" t="str">
        <f ca="1">IFERROR(IF(Prêt_Non_Payé*Valeurs_Entrées,Paiement_Mensuel,""), "")</f>
        <v/>
      </c>
      <c r="F54" s="152" t="str">
        <f ca="1">IFERROR(IF(Prêt_Non_Payé*Valeurs_Entrées,Capital,""), "")</f>
        <v/>
      </c>
      <c r="G54" s="152" t="str">
        <f ca="1">IFERROR(IF(Prêt_Non_Payé*Valeurs_Entrées,Intérêts,""), "")</f>
        <v/>
      </c>
      <c r="H54" s="152" t="str">
        <f ca="1">IFERROR(IF(Prêt_Non_Payé*Valeurs_Entrées,Solde_Final,""), "")</f>
        <v/>
      </c>
    </row>
    <row r="55" spans="2:8" x14ac:dyDescent="0.25">
      <c r="B55" s="153" t="str">
        <f ca="1">IFERROR(IF(Prêt_Non_Payé*Valeurs_Entrées,Numéro_Paiement,""), "")</f>
        <v/>
      </c>
      <c r="C55" s="150" t="str">
        <f ca="1">IFERROR(IF(Prêt_Non_Payé*Valeurs_Entrées,Date_Paiement,""), "")</f>
        <v/>
      </c>
      <c r="D55" s="152" t="str">
        <f ca="1">IFERROR(IF(Prêt_Non_Payé*Valeurs_Entrées,Solde_Départ,""), "")</f>
        <v/>
      </c>
      <c r="E55" s="152" t="str">
        <f ca="1">IFERROR(IF(Prêt_Non_Payé*Valeurs_Entrées,Paiement_Mensuel,""), "")</f>
        <v/>
      </c>
      <c r="F55" s="152" t="str">
        <f ca="1">IFERROR(IF(Prêt_Non_Payé*Valeurs_Entrées,Capital,""), "")</f>
        <v/>
      </c>
      <c r="G55" s="152" t="str">
        <f ca="1">IFERROR(IF(Prêt_Non_Payé*Valeurs_Entrées,Intérêts,""), "")</f>
        <v/>
      </c>
      <c r="H55" s="152" t="str">
        <f ca="1">IFERROR(IF(Prêt_Non_Payé*Valeurs_Entrées,Solde_Final,""), "")</f>
        <v/>
      </c>
    </row>
    <row r="56" spans="2:8" x14ac:dyDescent="0.25">
      <c r="B56" s="153" t="str">
        <f ca="1">IFERROR(IF(Prêt_Non_Payé*Valeurs_Entrées,Numéro_Paiement,""), "")</f>
        <v/>
      </c>
      <c r="C56" s="150" t="str">
        <f ca="1">IFERROR(IF(Prêt_Non_Payé*Valeurs_Entrées,Date_Paiement,""), "")</f>
        <v/>
      </c>
      <c r="D56" s="152" t="str">
        <f ca="1">IFERROR(IF(Prêt_Non_Payé*Valeurs_Entrées,Solde_Départ,""), "")</f>
        <v/>
      </c>
      <c r="E56" s="152" t="str">
        <f ca="1">IFERROR(IF(Prêt_Non_Payé*Valeurs_Entrées,Paiement_Mensuel,""), "")</f>
        <v/>
      </c>
      <c r="F56" s="152" t="str">
        <f ca="1">IFERROR(IF(Prêt_Non_Payé*Valeurs_Entrées,Capital,""), "")</f>
        <v/>
      </c>
      <c r="G56" s="152" t="str">
        <f ca="1">IFERROR(IF(Prêt_Non_Payé*Valeurs_Entrées,Intérêts,""), "")</f>
        <v/>
      </c>
      <c r="H56" s="152" t="str">
        <f ca="1">IFERROR(IF(Prêt_Non_Payé*Valeurs_Entrées,Solde_Final,""), "")</f>
        <v/>
      </c>
    </row>
    <row r="57" spans="2:8" x14ac:dyDescent="0.25">
      <c r="B57" s="153" t="str">
        <f ca="1">IFERROR(IF(Prêt_Non_Payé*Valeurs_Entrées,Numéro_Paiement,""), "")</f>
        <v/>
      </c>
      <c r="C57" s="150" t="str">
        <f ca="1">IFERROR(IF(Prêt_Non_Payé*Valeurs_Entrées,Date_Paiement,""), "")</f>
        <v/>
      </c>
      <c r="D57" s="152" t="str">
        <f ca="1">IFERROR(IF(Prêt_Non_Payé*Valeurs_Entrées,Solde_Départ,""), "")</f>
        <v/>
      </c>
      <c r="E57" s="152" t="str">
        <f ca="1">IFERROR(IF(Prêt_Non_Payé*Valeurs_Entrées,Paiement_Mensuel,""), "")</f>
        <v/>
      </c>
      <c r="F57" s="152" t="str">
        <f ca="1">IFERROR(IF(Prêt_Non_Payé*Valeurs_Entrées,Capital,""), "")</f>
        <v/>
      </c>
      <c r="G57" s="152" t="str">
        <f ca="1">IFERROR(IF(Prêt_Non_Payé*Valeurs_Entrées,Intérêts,""), "")</f>
        <v/>
      </c>
      <c r="H57" s="152" t="str">
        <f ca="1">IFERROR(IF(Prêt_Non_Payé*Valeurs_Entrées,Solde_Final,""), "")</f>
        <v/>
      </c>
    </row>
    <row r="58" spans="2:8" x14ac:dyDescent="0.25">
      <c r="B58" s="153" t="str">
        <f ca="1">IFERROR(IF(Prêt_Non_Payé*Valeurs_Entrées,Numéro_Paiement,""), "")</f>
        <v/>
      </c>
      <c r="C58" s="150" t="str">
        <f ca="1">IFERROR(IF(Prêt_Non_Payé*Valeurs_Entrées,Date_Paiement,""), "")</f>
        <v/>
      </c>
      <c r="D58" s="152" t="str">
        <f ca="1">IFERROR(IF(Prêt_Non_Payé*Valeurs_Entrées,Solde_Départ,""), "")</f>
        <v/>
      </c>
      <c r="E58" s="152" t="str">
        <f ca="1">IFERROR(IF(Prêt_Non_Payé*Valeurs_Entrées,Paiement_Mensuel,""), "")</f>
        <v/>
      </c>
      <c r="F58" s="152" t="str">
        <f ca="1">IFERROR(IF(Prêt_Non_Payé*Valeurs_Entrées,Capital,""), "")</f>
        <v/>
      </c>
      <c r="G58" s="152" t="str">
        <f ca="1">IFERROR(IF(Prêt_Non_Payé*Valeurs_Entrées,Intérêts,""), "")</f>
        <v/>
      </c>
      <c r="H58" s="152" t="str">
        <f ca="1">IFERROR(IF(Prêt_Non_Payé*Valeurs_Entrées,Solde_Final,""), "")</f>
        <v/>
      </c>
    </row>
    <row r="59" spans="2:8" x14ac:dyDescent="0.25">
      <c r="B59" s="153" t="str">
        <f ca="1">IFERROR(IF(Prêt_Non_Payé*Valeurs_Entrées,Numéro_Paiement,""), "")</f>
        <v/>
      </c>
      <c r="C59" s="150" t="str">
        <f ca="1">IFERROR(IF(Prêt_Non_Payé*Valeurs_Entrées,Date_Paiement,""), "")</f>
        <v/>
      </c>
      <c r="D59" s="152" t="str">
        <f ca="1">IFERROR(IF(Prêt_Non_Payé*Valeurs_Entrées,Solde_Départ,""), "")</f>
        <v/>
      </c>
      <c r="E59" s="152" t="str">
        <f ca="1">IFERROR(IF(Prêt_Non_Payé*Valeurs_Entrées,Paiement_Mensuel,""), "")</f>
        <v/>
      </c>
      <c r="F59" s="152" t="str">
        <f ca="1">IFERROR(IF(Prêt_Non_Payé*Valeurs_Entrées,Capital,""), "")</f>
        <v/>
      </c>
      <c r="G59" s="152" t="str">
        <f ca="1">IFERROR(IF(Prêt_Non_Payé*Valeurs_Entrées,Intérêts,""), "")</f>
        <v/>
      </c>
      <c r="H59" s="152" t="str">
        <f ca="1">IFERROR(IF(Prêt_Non_Payé*Valeurs_Entrées,Solde_Final,""), "")</f>
        <v/>
      </c>
    </row>
    <row r="60" spans="2:8" x14ac:dyDescent="0.25">
      <c r="B60" s="153" t="str">
        <f ca="1">IFERROR(IF(Prêt_Non_Payé*Valeurs_Entrées,Numéro_Paiement,""), "")</f>
        <v/>
      </c>
      <c r="C60" s="150" t="str">
        <f ca="1">IFERROR(IF(Prêt_Non_Payé*Valeurs_Entrées,Date_Paiement,""), "")</f>
        <v/>
      </c>
      <c r="D60" s="152" t="str">
        <f ca="1">IFERROR(IF(Prêt_Non_Payé*Valeurs_Entrées,Solde_Départ,""), "")</f>
        <v/>
      </c>
      <c r="E60" s="152" t="str">
        <f ca="1">IFERROR(IF(Prêt_Non_Payé*Valeurs_Entrées,Paiement_Mensuel,""), "")</f>
        <v/>
      </c>
      <c r="F60" s="152" t="str">
        <f ca="1">IFERROR(IF(Prêt_Non_Payé*Valeurs_Entrées,Capital,""), "")</f>
        <v/>
      </c>
      <c r="G60" s="152" t="str">
        <f ca="1">IFERROR(IF(Prêt_Non_Payé*Valeurs_Entrées,Intérêts,""), "")</f>
        <v/>
      </c>
      <c r="H60" s="152" t="str">
        <f ca="1">IFERROR(IF(Prêt_Non_Payé*Valeurs_Entrées,Solde_Final,""), "")</f>
        <v/>
      </c>
    </row>
    <row r="61" spans="2:8" x14ac:dyDescent="0.25">
      <c r="B61" s="153" t="str">
        <f ca="1">IFERROR(IF(Prêt_Non_Payé*Valeurs_Entrées,Numéro_Paiement,""), "")</f>
        <v/>
      </c>
      <c r="C61" s="150" t="str">
        <f ca="1">IFERROR(IF(Prêt_Non_Payé*Valeurs_Entrées,Date_Paiement,""), "")</f>
        <v/>
      </c>
      <c r="D61" s="152" t="str">
        <f ca="1">IFERROR(IF(Prêt_Non_Payé*Valeurs_Entrées,Solde_Départ,""), "")</f>
        <v/>
      </c>
      <c r="E61" s="152" t="str">
        <f ca="1">IFERROR(IF(Prêt_Non_Payé*Valeurs_Entrées,Paiement_Mensuel,""), "")</f>
        <v/>
      </c>
      <c r="F61" s="152" t="str">
        <f ca="1">IFERROR(IF(Prêt_Non_Payé*Valeurs_Entrées,Capital,""), "")</f>
        <v/>
      </c>
      <c r="G61" s="152" t="str">
        <f ca="1">IFERROR(IF(Prêt_Non_Payé*Valeurs_Entrées,Intérêts,""), "")</f>
        <v/>
      </c>
      <c r="H61" s="152" t="str">
        <f ca="1">IFERROR(IF(Prêt_Non_Payé*Valeurs_Entrées,Solde_Final,""), "")</f>
        <v/>
      </c>
    </row>
    <row r="62" spans="2:8" x14ac:dyDescent="0.25">
      <c r="B62" s="153" t="str">
        <f ca="1">IFERROR(IF(Prêt_Non_Payé*Valeurs_Entrées,Numéro_Paiement,""), "")</f>
        <v/>
      </c>
      <c r="C62" s="150" t="str">
        <f ca="1">IFERROR(IF(Prêt_Non_Payé*Valeurs_Entrées,Date_Paiement,""), "")</f>
        <v/>
      </c>
      <c r="D62" s="152" t="str">
        <f ca="1">IFERROR(IF(Prêt_Non_Payé*Valeurs_Entrées,Solde_Départ,""), "")</f>
        <v/>
      </c>
      <c r="E62" s="152" t="str">
        <f ca="1">IFERROR(IF(Prêt_Non_Payé*Valeurs_Entrées,Paiement_Mensuel,""), "")</f>
        <v/>
      </c>
      <c r="F62" s="152" t="str">
        <f ca="1">IFERROR(IF(Prêt_Non_Payé*Valeurs_Entrées,Capital,""), "")</f>
        <v/>
      </c>
      <c r="G62" s="152" t="str">
        <f ca="1">IFERROR(IF(Prêt_Non_Payé*Valeurs_Entrées,Intérêts,""), "")</f>
        <v/>
      </c>
      <c r="H62" s="152" t="str">
        <f ca="1">IFERROR(IF(Prêt_Non_Payé*Valeurs_Entrées,Solde_Final,""), "")</f>
        <v/>
      </c>
    </row>
    <row r="63" spans="2:8" x14ac:dyDescent="0.25">
      <c r="B63" s="153" t="str">
        <f ca="1">IFERROR(IF(Prêt_Non_Payé*Valeurs_Entrées,Numéro_Paiement,""), "")</f>
        <v/>
      </c>
      <c r="C63" s="150" t="str">
        <f ca="1">IFERROR(IF(Prêt_Non_Payé*Valeurs_Entrées,Date_Paiement,""), "")</f>
        <v/>
      </c>
      <c r="D63" s="152" t="str">
        <f ca="1">IFERROR(IF(Prêt_Non_Payé*Valeurs_Entrées,Solde_Départ,""), "")</f>
        <v/>
      </c>
      <c r="E63" s="152" t="str">
        <f ca="1">IFERROR(IF(Prêt_Non_Payé*Valeurs_Entrées,Paiement_Mensuel,""), "")</f>
        <v/>
      </c>
      <c r="F63" s="152" t="str">
        <f ca="1">IFERROR(IF(Prêt_Non_Payé*Valeurs_Entrées,Capital,""), "")</f>
        <v/>
      </c>
      <c r="G63" s="152" t="str">
        <f ca="1">IFERROR(IF(Prêt_Non_Payé*Valeurs_Entrées,Intérêts,""), "")</f>
        <v/>
      </c>
      <c r="H63" s="152" t="str">
        <f ca="1">IFERROR(IF(Prêt_Non_Payé*Valeurs_Entrées,Solde_Final,""), "")</f>
        <v/>
      </c>
    </row>
    <row r="64" spans="2:8" x14ac:dyDescent="0.25">
      <c r="B64" s="153" t="str">
        <f ca="1">IFERROR(IF(Prêt_Non_Payé*Valeurs_Entrées,Numéro_Paiement,""), "")</f>
        <v/>
      </c>
      <c r="C64" s="150" t="str">
        <f ca="1">IFERROR(IF(Prêt_Non_Payé*Valeurs_Entrées,Date_Paiement,""), "")</f>
        <v/>
      </c>
      <c r="D64" s="152" t="str">
        <f ca="1">IFERROR(IF(Prêt_Non_Payé*Valeurs_Entrées,Solde_Départ,""), "")</f>
        <v/>
      </c>
      <c r="E64" s="152" t="str">
        <f ca="1">IFERROR(IF(Prêt_Non_Payé*Valeurs_Entrées,Paiement_Mensuel,""), "")</f>
        <v/>
      </c>
      <c r="F64" s="152" t="str">
        <f ca="1">IFERROR(IF(Prêt_Non_Payé*Valeurs_Entrées,Capital,""), "")</f>
        <v/>
      </c>
      <c r="G64" s="152" t="str">
        <f ca="1">IFERROR(IF(Prêt_Non_Payé*Valeurs_Entrées,Intérêts,""), "")</f>
        <v/>
      </c>
      <c r="H64" s="152" t="str">
        <f ca="1">IFERROR(IF(Prêt_Non_Payé*Valeurs_Entrées,Solde_Final,""), "")</f>
        <v/>
      </c>
    </row>
    <row r="65" spans="2:8" x14ac:dyDescent="0.25">
      <c r="B65" s="153" t="str">
        <f ca="1">IFERROR(IF(Prêt_Non_Payé*Valeurs_Entrées,Numéro_Paiement,""), "")</f>
        <v/>
      </c>
      <c r="C65" s="150" t="str">
        <f ca="1">IFERROR(IF(Prêt_Non_Payé*Valeurs_Entrées,Date_Paiement,""), "")</f>
        <v/>
      </c>
      <c r="D65" s="152" t="str">
        <f ca="1">IFERROR(IF(Prêt_Non_Payé*Valeurs_Entrées,Solde_Départ,""), "")</f>
        <v/>
      </c>
      <c r="E65" s="152" t="str">
        <f ca="1">IFERROR(IF(Prêt_Non_Payé*Valeurs_Entrées,Paiement_Mensuel,""), "")</f>
        <v/>
      </c>
      <c r="F65" s="152" t="str">
        <f ca="1">IFERROR(IF(Prêt_Non_Payé*Valeurs_Entrées,Capital,""), "")</f>
        <v/>
      </c>
      <c r="G65" s="152" t="str">
        <f ca="1">IFERROR(IF(Prêt_Non_Payé*Valeurs_Entrées,Intérêts,""), "")</f>
        <v/>
      </c>
      <c r="H65" s="152" t="str">
        <f ca="1">IFERROR(IF(Prêt_Non_Payé*Valeurs_Entrées,Solde_Final,""), "")</f>
        <v/>
      </c>
    </row>
    <row r="66" spans="2:8" x14ac:dyDescent="0.25">
      <c r="B66" s="153" t="str">
        <f ca="1">IFERROR(IF(Prêt_Non_Payé*Valeurs_Entrées,Numéro_Paiement,""), "")</f>
        <v/>
      </c>
      <c r="C66" s="150" t="str">
        <f ca="1">IFERROR(IF(Prêt_Non_Payé*Valeurs_Entrées,Date_Paiement,""), "")</f>
        <v/>
      </c>
      <c r="D66" s="152" t="str">
        <f ca="1">IFERROR(IF(Prêt_Non_Payé*Valeurs_Entrées,Solde_Départ,""), "")</f>
        <v/>
      </c>
      <c r="E66" s="152" t="str">
        <f ca="1">IFERROR(IF(Prêt_Non_Payé*Valeurs_Entrées,Paiement_Mensuel,""), "")</f>
        <v/>
      </c>
      <c r="F66" s="152" t="str">
        <f ca="1">IFERROR(IF(Prêt_Non_Payé*Valeurs_Entrées,Capital,""), "")</f>
        <v/>
      </c>
      <c r="G66" s="152" t="str">
        <f ca="1">IFERROR(IF(Prêt_Non_Payé*Valeurs_Entrées,Intérêts,""), "")</f>
        <v/>
      </c>
      <c r="H66" s="152" t="str">
        <f ca="1">IFERROR(IF(Prêt_Non_Payé*Valeurs_Entrées,Solde_Final,""), "")</f>
        <v/>
      </c>
    </row>
    <row r="67" spans="2:8" x14ac:dyDescent="0.25">
      <c r="B67" s="153" t="str">
        <f ca="1">IFERROR(IF(Prêt_Non_Payé*Valeurs_Entrées,Numéro_Paiement,""), "")</f>
        <v/>
      </c>
      <c r="C67" s="150" t="str">
        <f ca="1">IFERROR(IF(Prêt_Non_Payé*Valeurs_Entrées,Date_Paiement,""), "")</f>
        <v/>
      </c>
      <c r="D67" s="152" t="str">
        <f ca="1">IFERROR(IF(Prêt_Non_Payé*Valeurs_Entrées,Solde_Départ,""), "")</f>
        <v/>
      </c>
      <c r="E67" s="152" t="str">
        <f ca="1">IFERROR(IF(Prêt_Non_Payé*Valeurs_Entrées,Paiement_Mensuel,""), "")</f>
        <v/>
      </c>
      <c r="F67" s="152" t="str">
        <f ca="1">IFERROR(IF(Prêt_Non_Payé*Valeurs_Entrées,Capital,""), "")</f>
        <v/>
      </c>
      <c r="G67" s="152" t="str">
        <f ca="1">IFERROR(IF(Prêt_Non_Payé*Valeurs_Entrées,Intérêts,""), "")</f>
        <v/>
      </c>
      <c r="H67" s="152" t="str">
        <f ca="1">IFERROR(IF(Prêt_Non_Payé*Valeurs_Entrées,Solde_Final,""), "")</f>
        <v/>
      </c>
    </row>
    <row r="68" spans="2:8" x14ac:dyDescent="0.25">
      <c r="B68" s="153" t="str">
        <f ca="1">IFERROR(IF(Prêt_Non_Payé*Valeurs_Entrées,Numéro_Paiement,""), "")</f>
        <v/>
      </c>
      <c r="C68" s="150" t="str">
        <f ca="1">IFERROR(IF(Prêt_Non_Payé*Valeurs_Entrées,Date_Paiement,""), "")</f>
        <v/>
      </c>
      <c r="D68" s="152" t="str">
        <f ca="1">IFERROR(IF(Prêt_Non_Payé*Valeurs_Entrées,Solde_Départ,""), "")</f>
        <v/>
      </c>
      <c r="E68" s="152" t="str">
        <f ca="1">IFERROR(IF(Prêt_Non_Payé*Valeurs_Entrées,Paiement_Mensuel,""), "")</f>
        <v/>
      </c>
      <c r="F68" s="152" t="str">
        <f ca="1">IFERROR(IF(Prêt_Non_Payé*Valeurs_Entrées,Capital,""), "")</f>
        <v/>
      </c>
      <c r="G68" s="152" t="str">
        <f ca="1">IFERROR(IF(Prêt_Non_Payé*Valeurs_Entrées,Intérêts,""), "")</f>
        <v/>
      </c>
      <c r="H68" s="152" t="str">
        <f ca="1">IFERROR(IF(Prêt_Non_Payé*Valeurs_Entrées,Solde_Final,""), "")</f>
        <v/>
      </c>
    </row>
    <row r="69" spans="2:8" x14ac:dyDescent="0.25">
      <c r="B69" s="153" t="str">
        <f ca="1">IFERROR(IF(Prêt_Non_Payé*Valeurs_Entrées,Numéro_Paiement,""), "")</f>
        <v/>
      </c>
      <c r="C69" s="150" t="str">
        <f ca="1">IFERROR(IF(Prêt_Non_Payé*Valeurs_Entrées,Date_Paiement,""), "")</f>
        <v/>
      </c>
      <c r="D69" s="152" t="str">
        <f ca="1">IFERROR(IF(Prêt_Non_Payé*Valeurs_Entrées,Solde_Départ,""), "")</f>
        <v/>
      </c>
      <c r="E69" s="152" t="str">
        <f ca="1">IFERROR(IF(Prêt_Non_Payé*Valeurs_Entrées,Paiement_Mensuel,""), "")</f>
        <v/>
      </c>
      <c r="F69" s="152" t="str">
        <f ca="1">IFERROR(IF(Prêt_Non_Payé*Valeurs_Entrées,Capital,""), "")</f>
        <v/>
      </c>
      <c r="G69" s="152" t="str">
        <f ca="1">IFERROR(IF(Prêt_Non_Payé*Valeurs_Entrées,Intérêts,""), "")</f>
        <v/>
      </c>
      <c r="H69" s="152" t="str">
        <f ca="1">IFERROR(IF(Prêt_Non_Payé*Valeurs_Entrées,Solde_Final,""), "")</f>
        <v/>
      </c>
    </row>
    <row r="70" spans="2:8" x14ac:dyDescent="0.25">
      <c r="B70" s="153" t="str">
        <f ca="1">IFERROR(IF(Prêt_Non_Payé*Valeurs_Entrées,Numéro_Paiement,""), "")</f>
        <v/>
      </c>
      <c r="C70" s="150" t="str">
        <f ca="1">IFERROR(IF(Prêt_Non_Payé*Valeurs_Entrées,Date_Paiement,""), "")</f>
        <v/>
      </c>
      <c r="D70" s="152" t="str">
        <f ca="1">IFERROR(IF(Prêt_Non_Payé*Valeurs_Entrées,Solde_Départ,""), "")</f>
        <v/>
      </c>
      <c r="E70" s="152" t="str">
        <f ca="1">IFERROR(IF(Prêt_Non_Payé*Valeurs_Entrées,Paiement_Mensuel,""), "")</f>
        <v/>
      </c>
      <c r="F70" s="152" t="str">
        <f ca="1">IFERROR(IF(Prêt_Non_Payé*Valeurs_Entrées,Capital,""), "")</f>
        <v/>
      </c>
      <c r="G70" s="152" t="str">
        <f ca="1">IFERROR(IF(Prêt_Non_Payé*Valeurs_Entrées,Intérêts,""), "")</f>
        <v/>
      </c>
      <c r="H70" s="152" t="str">
        <f ca="1">IFERROR(IF(Prêt_Non_Payé*Valeurs_Entrées,Solde_Final,""), "")</f>
        <v/>
      </c>
    </row>
    <row r="71" spans="2:8" x14ac:dyDescent="0.25">
      <c r="B71" s="153" t="str">
        <f ca="1">IFERROR(IF(Prêt_Non_Payé*Valeurs_Entrées,Numéro_Paiement,""), "")</f>
        <v/>
      </c>
      <c r="C71" s="150" t="str">
        <f ca="1">IFERROR(IF(Prêt_Non_Payé*Valeurs_Entrées,Date_Paiement,""), "")</f>
        <v/>
      </c>
      <c r="D71" s="152" t="str">
        <f ca="1">IFERROR(IF(Prêt_Non_Payé*Valeurs_Entrées,Solde_Départ,""), "")</f>
        <v/>
      </c>
      <c r="E71" s="152" t="str">
        <f ca="1">IFERROR(IF(Prêt_Non_Payé*Valeurs_Entrées,Paiement_Mensuel,""), "")</f>
        <v/>
      </c>
      <c r="F71" s="152" t="str">
        <f ca="1">IFERROR(IF(Prêt_Non_Payé*Valeurs_Entrées,Capital,""), "")</f>
        <v/>
      </c>
      <c r="G71" s="152" t="str">
        <f ca="1">IFERROR(IF(Prêt_Non_Payé*Valeurs_Entrées,Intérêts,""), "")</f>
        <v/>
      </c>
      <c r="H71" s="152" t="str">
        <f ca="1">IFERROR(IF(Prêt_Non_Payé*Valeurs_Entrées,Solde_Final,""), "")</f>
        <v/>
      </c>
    </row>
    <row r="72" spans="2:8" x14ac:dyDescent="0.25">
      <c r="B72" s="153" t="str">
        <f ca="1">IFERROR(IF(Prêt_Non_Payé*Valeurs_Entrées,Numéro_Paiement,""), "")</f>
        <v/>
      </c>
      <c r="C72" s="150" t="str">
        <f ca="1">IFERROR(IF(Prêt_Non_Payé*Valeurs_Entrées,Date_Paiement,""), "")</f>
        <v/>
      </c>
      <c r="D72" s="152" t="str">
        <f ca="1">IFERROR(IF(Prêt_Non_Payé*Valeurs_Entrées,Solde_Départ,""), "")</f>
        <v/>
      </c>
      <c r="E72" s="152" t="str">
        <f ca="1">IFERROR(IF(Prêt_Non_Payé*Valeurs_Entrées,Paiement_Mensuel,""), "")</f>
        <v/>
      </c>
      <c r="F72" s="152" t="str">
        <f ca="1">IFERROR(IF(Prêt_Non_Payé*Valeurs_Entrées,Capital,""), "")</f>
        <v/>
      </c>
      <c r="G72" s="152" t="str">
        <f ca="1">IFERROR(IF(Prêt_Non_Payé*Valeurs_Entrées,Intérêts,""), "")</f>
        <v/>
      </c>
      <c r="H72" s="152" t="str">
        <f ca="1">IFERROR(IF(Prêt_Non_Payé*Valeurs_Entrées,Solde_Final,""), "")</f>
        <v/>
      </c>
    </row>
    <row r="73" spans="2:8" x14ac:dyDescent="0.25">
      <c r="B73" s="153" t="str">
        <f ca="1">IFERROR(IF(Prêt_Non_Payé*Valeurs_Entrées,Numéro_Paiement,""), "")</f>
        <v/>
      </c>
      <c r="C73" s="150" t="str">
        <f ca="1">IFERROR(IF(Prêt_Non_Payé*Valeurs_Entrées,Date_Paiement,""), "")</f>
        <v/>
      </c>
      <c r="D73" s="152" t="str">
        <f ca="1">IFERROR(IF(Prêt_Non_Payé*Valeurs_Entrées,Solde_Départ,""), "")</f>
        <v/>
      </c>
      <c r="E73" s="152" t="str">
        <f ca="1">IFERROR(IF(Prêt_Non_Payé*Valeurs_Entrées,Paiement_Mensuel,""), "")</f>
        <v/>
      </c>
      <c r="F73" s="152" t="str">
        <f ca="1">IFERROR(IF(Prêt_Non_Payé*Valeurs_Entrées,Capital,""), "")</f>
        <v/>
      </c>
      <c r="G73" s="152" t="str">
        <f ca="1">IFERROR(IF(Prêt_Non_Payé*Valeurs_Entrées,Intérêts,""), "")</f>
        <v/>
      </c>
      <c r="H73" s="152" t="str">
        <f ca="1">IFERROR(IF(Prêt_Non_Payé*Valeurs_Entrées,Solde_Final,""), "")</f>
        <v/>
      </c>
    </row>
    <row r="74" spans="2:8" x14ac:dyDescent="0.25">
      <c r="B74" s="153" t="str">
        <f ca="1">IFERROR(IF(Prêt_Non_Payé*Valeurs_Entrées,Numéro_Paiement,""), "")</f>
        <v/>
      </c>
      <c r="C74" s="150" t="str">
        <f ca="1">IFERROR(IF(Prêt_Non_Payé*Valeurs_Entrées,Date_Paiement,""), "")</f>
        <v/>
      </c>
      <c r="D74" s="152" t="str">
        <f ca="1">IFERROR(IF(Prêt_Non_Payé*Valeurs_Entrées,Solde_Départ,""), "")</f>
        <v/>
      </c>
      <c r="E74" s="152" t="str">
        <f ca="1">IFERROR(IF(Prêt_Non_Payé*Valeurs_Entrées,Paiement_Mensuel,""), "")</f>
        <v/>
      </c>
      <c r="F74" s="152" t="str">
        <f ca="1">IFERROR(IF(Prêt_Non_Payé*Valeurs_Entrées,Capital,""), "")</f>
        <v/>
      </c>
      <c r="G74" s="152" t="str">
        <f ca="1">IFERROR(IF(Prêt_Non_Payé*Valeurs_Entrées,Intérêts,""), "")</f>
        <v/>
      </c>
      <c r="H74" s="152" t="str">
        <f ca="1">IFERROR(IF(Prêt_Non_Payé*Valeurs_Entrées,Solde_Final,""), "")</f>
        <v/>
      </c>
    </row>
    <row r="75" spans="2:8" x14ac:dyDescent="0.25">
      <c r="B75" s="153" t="str">
        <f ca="1">IFERROR(IF(Prêt_Non_Payé*Valeurs_Entrées,Numéro_Paiement,""), "")</f>
        <v/>
      </c>
      <c r="C75" s="150" t="str">
        <f ca="1">IFERROR(IF(Prêt_Non_Payé*Valeurs_Entrées,Date_Paiement,""), "")</f>
        <v/>
      </c>
      <c r="D75" s="152" t="str">
        <f ca="1">IFERROR(IF(Prêt_Non_Payé*Valeurs_Entrées,Solde_Départ,""), "")</f>
        <v/>
      </c>
      <c r="E75" s="152" t="str">
        <f ca="1">IFERROR(IF(Prêt_Non_Payé*Valeurs_Entrées,Paiement_Mensuel,""), "")</f>
        <v/>
      </c>
      <c r="F75" s="152" t="str">
        <f ca="1">IFERROR(IF(Prêt_Non_Payé*Valeurs_Entrées,Capital,""), "")</f>
        <v/>
      </c>
      <c r="G75" s="152" t="str">
        <f ca="1">IFERROR(IF(Prêt_Non_Payé*Valeurs_Entrées,Intérêts,""), "")</f>
        <v/>
      </c>
      <c r="H75" s="152" t="str">
        <f ca="1">IFERROR(IF(Prêt_Non_Payé*Valeurs_Entrées,Solde_Final,""), "")</f>
        <v/>
      </c>
    </row>
    <row r="76" spans="2:8" x14ac:dyDescent="0.25">
      <c r="B76" s="153" t="str">
        <f ca="1">IFERROR(IF(Prêt_Non_Payé*Valeurs_Entrées,Numéro_Paiement,""), "")</f>
        <v/>
      </c>
      <c r="C76" s="150" t="str">
        <f ca="1">IFERROR(IF(Prêt_Non_Payé*Valeurs_Entrées,Date_Paiement,""), "")</f>
        <v/>
      </c>
      <c r="D76" s="152" t="str">
        <f ca="1">IFERROR(IF(Prêt_Non_Payé*Valeurs_Entrées,Solde_Départ,""), "")</f>
        <v/>
      </c>
      <c r="E76" s="152" t="str">
        <f ca="1">IFERROR(IF(Prêt_Non_Payé*Valeurs_Entrées,Paiement_Mensuel,""), "")</f>
        <v/>
      </c>
      <c r="F76" s="152" t="str">
        <f ca="1">IFERROR(IF(Prêt_Non_Payé*Valeurs_Entrées,Capital,""), "")</f>
        <v/>
      </c>
      <c r="G76" s="152" t="str">
        <f ca="1">IFERROR(IF(Prêt_Non_Payé*Valeurs_Entrées,Intérêts,""), "")</f>
        <v/>
      </c>
      <c r="H76" s="152" t="str">
        <f ca="1">IFERROR(IF(Prêt_Non_Payé*Valeurs_Entrées,Solde_Final,""), "")</f>
        <v/>
      </c>
    </row>
    <row r="77" spans="2:8" x14ac:dyDescent="0.25">
      <c r="B77" s="153" t="str">
        <f ca="1">IFERROR(IF(Prêt_Non_Payé*Valeurs_Entrées,Numéro_Paiement,""), "")</f>
        <v/>
      </c>
      <c r="C77" s="150" t="str">
        <f ca="1">IFERROR(IF(Prêt_Non_Payé*Valeurs_Entrées,Date_Paiement,""), "")</f>
        <v/>
      </c>
      <c r="D77" s="152" t="str">
        <f ca="1">IFERROR(IF(Prêt_Non_Payé*Valeurs_Entrées,Solde_Départ,""), "")</f>
        <v/>
      </c>
      <c r="E77" s="152" t="str">
        <f ca="1">IFERROR(IF(Prêt_Non_Payé*Valeurs_Entrées,Paiement_Mensuel,""), "")</f>
        <v/>
      </c>
      <c r="F77" s="152" t="str">
        <f ca="1">IFERROR(IF(Prêt_Non_Payé*Valeurs_Entrées,Capital,""), "")</f>
        <v/>
      </c>
      <c r="G77" s="152" t="str">
        <f ca="1">IFERROR(IF(Prêt_Non_Payé*Valeurs_Entrées,Intérêts,""), "")</f>
        <v/>
      </c>
      <c r="H77" s="152" t="str">
        <f ca="1">IFERROR(IF(Prêt_Non_Payé*Valeurs_Entrées,Solde_Final,""), "")</f>
        <v/>
      </c>
    </row>
    <row r="78" spans="2:8" x14ac:dyDescent="0.25">
      <c r="B78" s="153" t="str">
        <f ca="1">IFERROR(IF(Prêt_Non_Payé*Valeurs_Entrées,Numéro_Paiement,""), "")</f>
        <v/>
      </c>
      <c r="C78" s="150" t="str">
        <f ca="1">IFERROR(IF(Prêt_Non_Payé*Valeurs_Entrées,Date_Paiement,""), "")</f>
        <v/>
      </c>
      <c r="D78" s="152" t="str">
        <f ca="1">IFERROR(IF(Prêt_Non_Payé*Valeurs_Entrées,Solde_Départ,""), "")</f>
        <v/>
      </c>
      <c r="E78" s="152" t="str">
        <f ca="1">IFERROR(IF(Prêt_Non_Payé*Valeurs_Entrées,Paiement_Mensuel,""), "")</f>
        <v/>
      </c>
      <c r="F78" s="152" t="str">
        <f ca="1">IFERROR(IF(Prêt_Non_Payé*Valeurs_Entrées,Capital,""), "")</f>
        <v/>
      </c>
      <c r="G78" s="152" t="str">
        <f ca="1">IFERROR(IF(Prêt_Non_Payé*Valeurs_Entrées,Intérêts,""), "")</f>
        <v/>
      </c>
      <c r="H78" s="152" t="str">
        <f ca="1">IFERROR(IF(Prêt_Non_Payé*Valeurs_Entrées,Solde_Final,""), "")</f>
        <v/>
      </c>
    </row>
    <row r="79" spans="2:8" x14ac:dyDescent="0.25">
      <c r="B79" s="153" t="str">
        <f ca="1">IFERROR(IF(Prêt_Non_Payé*Valeurs_Entrées,Numéro_Paiement,""), "")</f>
        <v/>
      </c>
      <c r="C79" s="150" t="str">
        <f ca="1">IFERROR(IF(Prêt_Non_Payé*Valeurs_Entrées,Date_Paiement,""), "")</f>
        <v/>
      </c>
      <c r="D79" s="152" t="str">
        <f ca="1">IFERROR(IF(Prêt_Non_Payé*Valeurs_Entrées,Solde_Départ,""), "")</f>
        <v/>
      </c>
      <c r="E79" s="152" t="str">
        <f ca="1">IFERROR(IF(Prêt_Non_Payé*Valeurs_Entrées,Paiement_Mensuel,""), "")</f>
        <v/>
      </c>
      <c r="F79" s="152" t="str">
        <f ca="1">IFERROR(IF(Prêt_Non_Payé*Valeurs_Entrées,Capital,""), "")</f>
        <v/>
      </c>
      <c r="G79" s="152" t="str">
        <f ca="1">IFERROR(IF(Prêt_Non_Payé*Valeurs_Entrées,Intérêts,""), "")</f>
        <v/>
      </c>
      <c r="H79" s="152" t="str">
        <f ca="1">IFERROR(IF(Prêt_Non_Payé*Valeurs_Entrées,Solde_Final,""), "")</f>
        <v/>
      </c>
    </row>
    <row r="80" spans="2:8" x14ac:dyDescent="0.25">
      <c r="B80" s="153" t="str">
        <f ca="1">IFERROR(IF(Prêt_Non_Payé*Valeurs_Entrées,Numéro_Paiement,""), "")</f>
        <v/>
      </c>
      <c r="C80" s="150" t="str">
        <f ca="1">IFERROR(IF(Prêt_Non_Payé*Valeurs_Entrées,Date_Paiement,""), "")</f>
        <v/>
      </c>
      <c r="D80" s="152" t="str">
        <f ca="1">IFERROR(IF(Prêt_Non_Payé*Valeurs_Entrées,Solde_Départ,""), "")</f>
        <v/>
      </c>
      <c r="E80" s="152" t="str">
        <f ca="1">IFERROR(IF(Prêt_Non_Payé*Valeurs_Entrées,Paiement_Mensuel,""), "")</f>
        <v/>
      </c>
      <c r="F80" s="152" t="str">
        <f ca="1">IFERROR(IF(Prêt_Non_Payé*Valeurs_Entrées,Capital,""), "")</f>
        <v/>
      </c>
      <c r="G80" s="152" t="str">
        <f ca="1">IFERROR(IF(Prêt_Non_Payé*Valeurs_Entrées,Intérêts,""), "")</f>
        <v/>
      </c>
      <c r="H80" s="152" t="str">
        <f ca="1">IFERROR(IF(Prêt_Non_Payé*Valeurs_Entrées,Solde_Final,""), "")</f>
        <v/>
      </c>
    </row>
    <row r="81" spans="2:8" x14ac:dyDescent="0.25">
      <c r="B81" s="153" t="str">
        <f ca="1">IFERROR(IF(Prêt_Non_Payé*Valeurs_Entrées,Numéro_Paiement,""), "")</f>
        <v/>
      </c>
      <c r="C81" s="150" t="str">
        <f ca="1">IFERROR(IF(Prêt_Non_Payé*Valeurs_Entrées,Date_Paiement,""), "")</f>
        <v/>
      </c>
      <c r="D81" s="152" t="str">
        <f ca="1">IFERROR(IF(Prêt_Non_Payé*Valeurs_Entrées,Solde_Départ,""), "")</f>
        <v/>
      </c>
      <c r="E81" s="152" t="str">
        <f ca="1">IFERROR(IF(Prêt_Non_Payé*Valeurs_Entrées,Paiement_Mensuel,""), "")</f>
        <v/>
      </c>
      <c r="F81" s="152" t="str">
        <f ca="1">IFERROR(IF(Prêt_Non_Payé*Valeurs_Entrées,Capital,""), "")</f>
        <v/>
      </c>
      <c r="G81" s="152" t="str">
        <f ca="1">IFERROR(IF(Prêt_Non_Payé*Valeurs_Entrées,Intérêts,""), "")</f>
        <v/>
      </c>
      <c r="H81" s="152" t="str">
        <f ca="1">IFERROR(IF(Prêt_Non_Payé*Valeurs_Entrées,Solde_Final,""), "")</f>
        <v/>
      </c>
    </row>
    <row r="82" spans="2:8" x14ac:dyDescent="0.25">
      <c r="B82" s="153" t="str">
        <f ca="1">IFERROR(IF(Prêt_Non_Payé*Valeurs_Entrées,Numéro_Paiement,""), "")</f>
        <v/>
      </c>
      <c r="C82" s="150" t="str">
        <f ca="1">IFERROR(IF(Prêt_Non_Payé*Valeurs_Entrées,Date_Paiement,""), "")</f>
        <v/>
      </c>
      <c r="D82" s="152" t="str">
        <f ca="1">IFERROR(IF(Prêt_Non_Payé*Valeurs_Entrées,Solde_Départ,""), "")</f>
        <v/>
      </c>
      <c r="E82" s="152" t="str">
        <f ca="1">IFERROR(IF(Prêt_Non_Payé*Valeurs_Entrées,Paiement_Mensuel,""), "")</f>
        <v/>
      </c>
      <c r="F82" s="152" t="str">
        <f ca="1">IFERROR(IF(Prêt_Non_Payé*Valeurs_Entrées,Capital,""), "")</f>
        <v/>
      </c>
      <c r="G82" s="152" t="str">
        <f ca="1">IFERROR(IF(Prêt_Non_Payé*Valeurs_Entrées,Intérêts,""), "")</f>
        <v/>
      </c>
      <c r="H82" s="152" t="str">
        <f ca="1">IFERROR(IF(Prêt_Non_Payé*Valeurs_Entrées,Solde_Final,""), "")</f>
        <v/>
      </c>
    </row>
    <row r="83" spans="2:8" x14ac:dyDescent="0.25">
      <c r="B83" s="153" t="str">
        <f ca="1">IFERROR(IF(Prêt_Non_Payé*Valeurs_Entrées,Numéro_Paiement,""), "")</f>
        <v/>
      </c>
      <c r="C83" s="150" t="str">
        <f ca="1">IFERROR(IF(Prêt_Non_Payé*Valeurs_Entrées,Date_Paiement,""), "")</f>
        <v/>
      </c>
      <c r="D83" s="152" t="str">
        <f ca="1">IFERROR(IF(Prêt_Non_Payé*Valeurs_Entrées,Solde_Départ,""), "")</f>
        <v/>
      </c>
      <c r="E83" s="152" t="str">
        <f ca="1">IFERROR(IF(Prêt_Non_Payé*Valeurs_Entrées,Paiement_Mensuel,""), "")</f>
        <v/>
      </c>
      <c r="F83" s="152" t="str">
        <f ca="1">IFERROR(IF(Prêt_Non_Payé*Valeurs_Entrées,Capital,""), "")</f>
        <v/>
      </c>
      <c r="G83" s="152" t="str">
        <f ca="1">IFERROR(IF(Prêt_Non_Payé*Valeurs_Entrées,Intérêts,""), "")</f>
        <v/>
      </c>
      <c r="H83" s="152" t="str">
        <f ca="1">IFERROR(IF(Prêt_Non_Payé*Valeurs_Entrées,Solde_Final,""), "")</f>
        <v/>
      </c>
    </row>
    <row r="84" spans="2:8" x14ac:dyDescent="0.25">
      <c r="B84" s="153" t="str">
        <f ca="1">IFERROR(IF(Prêt_Non_Payé*Valeurs_Entrées,Numéro_Paiement,""), "")</f>
        <v/>
      </c>
      <c r="C84" s="150" t="str">
        <f ca="1">IFERROR(IF(Prêt_Non_Payé*Valeurs_Entrées,Date_Paiement,""), "")</f>
        <v/>
      </c>
      <c r="D84" s="152" t="str">
        <f ca="1">IFERROR(IF(Prêt_Non_Payé*Valeurs_Entrées,Solde_Départ,""), "")</f>
        <v/>
      </c>
      <c r="E84" s="152" t="str">
        <f ca="1">IFERROR(IF(Prêt_Non_Payé*Valeurs_Entrées,Paiement_Mensuel,""), "")</f>
        <v/>
      </c>
      <c r="F84" s="152" t="str">
        <f ca="1">IFERROR(IF(Prêt_Non_Payé*Valeurs_Entrées,Capital,""), "")</f>
        <v/>
      </c>
      <c r="G84" s="152" t="str">
        <f ca="1">IFERROR(IF(Prêt_Non_Payé*Valeurs_Entrées,Intérêts,""), "")</f>
        <v/>
      </c>
      <c r="H84" s="152" t="str">
        <f ca="1">IFERROR(IF(Prêt_Non_Payé*Valeurs_Entrées,Solde_Final,""), "")</f>
        <v/>
      </c>
    </row>
    <row r="85" spans="2:8" x14ac:dyDescent="0.25">
      <c r="B85" s="153" t="str">
        <f ca="1">IFERROR(IF(Prêt_Non_Payé*Valeurs_Entrées,Numéro_Paiement,""), "")</f>
        <v/>
      </c>
      <c r="C85" s="150" t="str">
        <f ca="1">IFERROR(IF(Prêt_Non_Payé*Valeurs_Entrées,Date_Paiement,""), "")</f>
        <v/>
      </c>
      <c r="D85" s="152" t="str">
        <f ca="1">IFERROR(IF(Prêt_Non_Payé*Valeurs_Entrées,Solde_Départ,""), "")</f>
        <v/>
      </c>
      <c r="E85" s="152" t="str">
        <f ca="1">IFERROR(IF(Prêt_Non_Payé*Valeurs_Entrées,Paiement_Mensuel,""), "")</f>
        <v/>
      </c>
      <c r="F85" s="152" t="str">
        <f ca="1">IFERROR(IF(Prêt_Non_Payé*Valeurs_Entrées,Capital,""), "")</f>
        <v/>
      </c>
      <c r="G85" s="152" t="str">
        <f ca="1">IFERROR(IF(Prêt_Non_Payé*Valeurs_Entrées,Intérêts,""), "")</f>
        <v/>
      </c>
      <c r="H85" s="152" t="str">
        <f ca="1">IFERROR(IF(Prêt_Non_Payé*Valeurs_Entrées,Solde_Final,""), "")</f>
        <v/>
      </c>
    </row>
    <row r="86" spans="2:8" x14ac:dyDescent="0.25">
      <c r="B86" s="153" t="str">
        <f ca="1">IFERROR(IF(Prêt_Non_Payé*Valeurs_Entrées,Numéro_Paiement,""), "")</f>
        <v/>
      </c>
      <c r="C86" s="150" t="str">
        <f ca="1">IFERROR(IF(Prêt_Non_Payé*Valeurs_Entrées,Date_Paiement,""), "")</f>
        <v/>
      </c>
      <c r="D86" s="152" t="str">
        <f ca="1">IFERROR(IF(Prêt_Non_Payé*Valeurs_Entrées,Solde_Départ,""), "")</f>
        <v/>
      </c>
      <c r="E86" s="152" t="str">
        <f ca="1">IFERROR(IF(Prêt_Non_Payé*Valeurs_Entrées,Paiement_Mensuel,""), "")</f>
        <v/>
      </c>
      <c r="F86" s="152" t="str">
        <f ca="1">IFERROR(IF(Prêt_Non_Payé*Valeurs_Entrées,Capital,""), "")</f>
        <v/>
      </c>
      <c r="G86" s="152" t="str">
        <f ca="1">IFERROR(IF(Prêt_Non_Payé*Valeurs_Entrées,Intérêts,""), "")</f>
        <v/>
      </c>
      <c r="H86" s="152" t="str">
        <f ca="1">IFERROR(IF(Prêt_Non_Payé*Valeurs_Entrées,Solde_Final,""), "")</f>
        <v/>
      </c>
    </row>
    <row r="87" spans="2:8" x14ac:dyDescent="0.25">
      <c r="B87" s="153" t="str">
        <f ca="1">IFERROR(IF(Prêt_Non_Payé*Valeurs_Entrées,Numéro_Paiement,""), "")</f>
        <v/>
      </c>
      <c r="C87" s="150" t="str">
        <f ca="1">IFERROR(IF(Prêt_Non_Payé*Valeurs_Entrées,Date_Paiement,""), "")</f>
        <v/>
      </c>
      <c r="D87" s="152" t="str">
        <f ca="1">IFERROR(IF(Prêt_Non_Payé*Valeurs_Entrées,Solde_Départ,""), "")</f>
        <v/>
      </c>
      <c r="E87" s="152" t="str">
        <f ca="1">IFERROR(IF(Prêt_Non_Payé*Valeurs_Entrées,Paiement_Mensuel,""), "")</f>
        <v/>
      </c>
      <c r="F87" s="152" t="str">
        <f ca="1">IFERROR(IF(Prêt_Non_Payé*Valeurs_Entrées,Capital,""), "")</f>
        <v/>
      </c>
      <c r="G87" s="152" t="str">
        <f ca="1">IFERROR(IF(Prêt_Non_Payé*Valeurs_Entrées,Intérêts,""), "")</f>
        <v/>
      </c>
      <c r="H87" s="152" t="str">
        <f ca="1">IFERROR(IF(Prêt_Non_Payé*Valeurs_Entrées,Solde_Final,""), "")</f>
        <v/>
      </c>
    </row>
    <row r="88" spans="2:8" x14ac:dyDescent="0.25">
      <c r="B88" s="153" t="str">
        <f ca="1">IFERROR(IF(Prêt_Non_Payé*Valeurs_Entrées,Numéro_Paiement,""), "")</f>
        <v/>
      </c>
      <c r="C88" s="150" t="str">
        <f ca="1">IFERROR(IF(Prêt_Non_Payé*Valeurs_Entrées,Date_Paiement,""), "")</f>
        <v/>
      </c>
      <c r="D88" s="152" t="str">
        <f ca="1">IFERROR(IF(Prêt_Non_Payé*Valeurs_Entrées,Solde_Départ,""), "")</f>
        <v/>
      </c>
      <c r="E88" s="152" t="str">
        <f ca="1">IFERROR(IF(Prêt_Non_Payé*Valeurs_Entrées,Paiement_Mensuel,""), "")</f>
        <v/>
      </c>
      <c r="F88" s="152" t="str">
        <f ca="1">IFERROR(IF(Prêt_Non_Payé*Valeurs_Entrées,Capital,""), "")</f>
        <v/>
      </c>
      <c r="G88" s="152" t="str">
        <f ca="1">IFERROR(IF(Prêt_Non_Payé*Valeurs_Entrées,Intérêts,""), "")</f>
        <v/>
      </c>
      <c r="H88" s="152" t="str">
        <f ca="1">IFERROR(IF(Prêt_Non_Payé*Valeurs_Entrées,Solde_Final,""), "")</f>
        <v/>
      </c>
    </row>
    <row r="89" spans="2:8" x14ac:dyDescent="0.25">
      <c r="B89" s="153" t="str">
        <f ca="1">IFERROR(IF(Prêt_Non_Payé*Valeurs_Entrées,Numéro_Paiement,""), "")</f>
        <v/>
      </c>
      <c r="C89" s="150" t="str">
        <f ca="1">IFERROR(IF(Prêt_Non_Payé*Valeurs_Entrées,Date_Paiement,""), "")</f>
        <v/>
      </c>
      <c r="D89" s="152" t="str">
        <f ca="1">IFERROR(IF(Prêt_Non_Payé*Valeurs_Entrées,Solde_Départ,""), "")</f>
        <v/>
      </c>
      <c r="E89" s="152" t="str">
        <f ca="1">IFERROR(IF(Prêt_Non_Payé*Valeurs_Entrées,Paiement_Mensuel,""), "")</f>
        <v/>
      </c>
      <c r="F89" s="152" t="str">
        <f ca="1">IFERROR(IF(Prêt_Non_Payé*Valeurs_Entrées,Capital,""), "")</f>
        <v/>
      </c>
      <c r="G89" s="152" t="str">
        <f ca="1">IFERROR(IF(Prêt_Non_Payé*Valeurs_Entrées,Intérêts,""), "")</f>
        <v/>
      </c>
      <c r="H89" s="152" t="str">
        <f ca="1">IFERROR(IF(Prêt_Non_Payé*Valeurs_Entrées,Solde_Final,""), "")</f>
        <v/>
      </c>
    </row>
    <row r="90" spans="2:8" x14ac:dyDescent="0.25">
      <c r="B90" s="153" t="str">
        <f ca="1">IFERROR(IF(Prêt_Non_Payé*Valeurs_Entrées,Numéro_Paiement,""), "")</f>
        <v/>
      </c>
      <c r="C90" s="150" t="str">
        <f ca="1">IFERROR(IF(Prêt_Non_Payé*Valeurs_Entrées,Date_Paiement,""), "")</f>
        <v/>
      </c>
      <c r="D90" s="152" t="str">
        <f ca="1">IFERROR(IF(Prêt_Non_Payé*Valeurs_Entrées,Solde_Départ,""), "")</f>
        <v/>
      </c>
      <c r="E90" s="152" t="str">
        <f ca="1">IFERROR(IF(Prêt_Non_Payé*Valeurs_Entrées,Paiement_Mensuel,""), "")</f>
        <v/>
      </c>
      <c r="F90" s="152" t="str">
        <f ca="1">IFERROR(IF(Prêt_Non_Payé*Valeurs_Entrées,Capital,""), "")</f>
        <v/>
      </c>
      <c r="G90" s="152" t="str">
        <f ca="1">IFERROR(IF(Prêt_Non_Payé*Valeurs_Entrées,Intérêts,""), "")</f>
        <v/>
      </c>
      <c r="H90" s="152" t="str">
        <f ca="1">IFERROR(IF(Prêt_Non_Payé*Valeurs_Entrées,Solde_Final,""), "")</f>
        <v/>
      </c>
    </row>
    <row r="91" spans="2:8" x14ac:dyDescent="0.25">
      <c r="B91" s="153" t="str">
        <f ca="1">IFERROR(IF(Prêt_Non_Payé*Valeurs_Entrées,Numéro_Paiement,""), "")</f>
        <v/>
      </c>
      <c r="C91" s="150" t="str">
        <f ca="1">IFERROR(IF(Prêt_Non_Payé*Valeurs_Entrées,Date_Paiement,""), "")</f>
        <v/>
      </c>
      <c r="D91" s="152" t="str">
        <f ca="1">IFERROR(IF(Prêt_Non_Payé*Valeurs_Entrées,Solde_Départ,""), "")</f>
        <v/>
      </c>
      <c r="E91" s="152" t="str">
        <f ca="1">IFERROR(IF(Prêt_Non_Payé*Valeurs_Entrées,Paiement_Mensuel,""), "")</f>
        <v/>
      </c>
      <c r="F91" s="152" t="str">
        <f ca="1">IFERROR(IF(Prêt_Non_Payé*Valeurs_Entrées,Capital,""), "")</f>
        <v/>
      </c>
      <c r="G91" s="152" t="str">
        <f ca="1">IFERROR(IF(Prêt_Non_Payé*Valeurs_Entrées,Intérêts,""), "")</f>
        <v/>
      </c>
      <c r="H91" s="152" t="str">
        <f ca="1">IFERROR(IF(Prêt_Non_Payé*Valeurs_Entrées,Solde_Final,""), "")</f>
        <v/>
      </c>
    </row>
    <row r="92" spans="2:8" x14ac:dyDescent="0.25">
      <c r="B92" s="153" t="str">
        <f ca="1">IFERROR(IF(Prêt_Non_Payé*Valeurs_Entrées,Numéro_Paiement,""), "")</f>
        <v/>
      </c>
      <c r="C92" s="150" t="str">
        <f ca="1">IFERROR(IF(Prêt_Non_Payé*Valeurs_Entrées,Date_Paiement,""), "")</f>
        <v/>
      </c>
      <c r="D92" s="152" t="str">
        <f ca="1">IFERROR(IF(Prêt_Non_Payé*Valeurs_Entrées,Solde_Départ,""), "")</f>
        <v/>
      </c>
      <c r="E92" s="152" t="str">
        <f ca="1">IFERROR(IF(Prêt_Non_Payé*Valeurs_Entrées,Paiement_Mensuel,""), "")</f>
        <v/>
      </c>
      <c r="F92" s="152" t="str">
        <f ca="1">IFERROR(IF(Prêt_Non_Payé*Valeurs_Entrées,Capital,""), "")</f>
        <v/>
      </c>
      <c r="G92" s="152" t="str">
        <f ca="1">IFERROR(IF(Prêt_Non_Payé*Valeurs_Entrées,Intérêts,""), "")</f>
        <v/>
      </c>
      <c r="H92" s="152" t="str">
        <f ca="1">IFERROR(IF(Prêt_Non_Payé*Valeurs_Entrées,Solde_Final,""), "")</f>
        <v/>
      </c>
    </row>
    <row r="93" spans="2:8" x14ac:dyDescent="0.25">
      <c r="B93" s="153" t="str">
        <f ca="1">IFERROR(IF(Prêt_Non_Payé*Valeurs_Entrées,Numéro_Paiement,""), "")</f>
        <v/>
      </c>
      <c r="C93" s="150" t="str">
        <f ca="1">IFERROR(IF(Prêt_Non_Payé*Valeurs_Entrées,Date_Paiement,""), "")</f>
        <v/>
      </c>
      <c r="D93" s="152" t="str">
        <f ca="1">IFERROR(IF(Prêt_Non_Payé*Valeurs_Entrées,Solde_Départ,""), "")</f>
        <v/>
      </c>
      <c r="E93" s="152" t="str">
        <f ca="1">IFERROR(IF(Prêt_Non_Payé*Valeurs_Entrées,Paiement_Mensuel,""), "")</f>
        <v/>
      </c>
      <c r="F93" s="152" t="str">
        <f ca="1">IFERROR(IF(Prêt_Non_Payé*Valeurs_Entrées,Capital,""), "")</f>
        <v/>
      </c>
      <c r="G93" s="152" t="str">
        <f ca="1">IFERROR(IF(Prêt_Non_Payé*Valeurs_Entrées,Intérêts,""), "")</f>
        <v/>
      </c>
      <c r="H93" s="152" t="str">
        <f ca="1">IFERROR(IF(Prêt_Non_Payé*Valeurs_Entrées,Solde_Final,""), "")</f>
        <v/>
      </c>
    </row>
    <row r="94" spans="2:8" x14ac:dyDescent="0.25">
      <c r="B94" s="153" t="str">
        <f ca="1">IFERROR(IF(Prêt_Non_Payé*Valeurs_Entrées,Numéro_Paiement,""), "")</f>
        <v/>
      </c>
      <c r="C94" s="150" t="str">
        <f ca="1">IFERROR(IF(Prêt_Non_Payé*Valeurs_Entrées,Date_Paiement,""), "")</f>
        <v/>
      </c>
      <c r="D94" s="152" t="str">
        <f ca="1">IFERROR(IF(Prêt_Non_Payé*Valeurs_Entrées,Solde_Départ,""), "")</f>
        <v/>
      </c>
      <c r="E94" s="152" t="str">
        <f ca="1">IFERROR(IF(Prêt_Non_Payé*Valeurs_Entrées,Paiement_Mensuel,""), "")</f>
        <v/>
      </c>
      <c r="F94" s="152" t="str">
        <f ca="1">IFERROR(IF(Prêt_Non_Payé*Valeurs_Entrées,Capital,""), "")</f>
        <v/>
      </c>
      <c r="G94" s="152" t="str">
        <f ca="1">IFERROR(IF(Prêt_Non_Payé*Valeurs_Entrées,Intérêts,""), "")</f>
        <v/>
      </c>
      <c r="H94" s="152" t="str">
        <f ca="1">IFERROR(IF(Prêt_Non_Payé*Valeurs_Entrées,Solde_Final,""), "")</f>
        <v/>
      </c>
    </row>
    <row r="95" spans="2:8" x14ac:dyDescent="0.25">
      <c r="B95" s="153" t="str">
        <f ca="1">IFERROR(IF(Prêt_Non_Payé*Valeurs_Entrées,Numéro_Paiement,""), "")</f>
        <v/>
      </c>
      <c r="C95" s="150" t="str">
        <f ca="1">IFERROR(IF(Prêt_Non_Payé*Valeurs_Entrées,Date_Paiement,""), "")</f>
        <v/>
      </c>
      <c r="D95" s="152" t="str">
        <f ca="1">IFERROR(IF(Prêt_Non_Payé*Valeurs_Entrées,Solde_Départ,""), "")</f>
        <v/>
      </c>
      <c r="E95" s="152" t="str">
        <f ca="1">IFERROR(IF(Prêt_Non_Payé*Valeurs_Entrées,Paiement_Mensuel,""), "")</f>
        <v/>
      </c>
      <c r="F95" s="152" t="str">
        <f ca="1">IFERROR(IF(Prêt_Non_Payé*Valeurs_Entrées,Capital,""), "")</f>
        <v/>
      </c>
      <c r="G95" s="152" t="str">
        <f ca="1">IFERROR(IF(Prêt_Non_Payé*Valeurs_Entrées,Intérêts,""), "")</f>
        <v/>
      </c>
      <c r="H95" s="152" t="str">
        <f ca="1">IFERROR(IF(Prêt_Non_Payé*Valeurs_Entrées,Solde_Final,""), "")</f>
        <v/>
      </c>
    </row>
    <row r="96" spans="2:8" x14ac:dyDescent="0.25">
      <c r="B96" s="153" t="str">
        <f ca="1">IFERROR(IF(Prêt_Non_Payé*Valeurs_Entrées,Numéro_Paiement,""), "")</f>
        <v/>
      </c>
      <c r="C96" s="150" t="str">
        <f ca="1">IFERROR(IF(Prêt_Non_Payé*Valeurs_Entrées,Date_Paiement,""), "")</f>
        <v/>
      </c>
      <c r="D96" s="152" t="str">
        <f ca="1">IFERROR(IF(Prêt_Non_Payé*Valeurs_Entrées,Solde_Départ,""), "")</f>
        <v/>
      </c>
      <c r="E96" s="152" t="str">
        <f ca="1">IFERROR(IF(Prêt_Non_Payé*Valeurs_Entrées,Paiement_Mensuel,""), "")</f>
        <v/>
      </c>
      <c r="F96" s="152" t="str">
        <f ca="1">IFERROR(IF(Prêt_Non_Payé*Valeurs_Entrées,Capital,""), "")</f>
        <v/>
      </c>
      <c r="G96" s="152" t="str">
        <f ca="1">IFERROR(IF(Prêt_Non_Payé*Valeurs_Entrées,Intérêts,""), "")</f>
        <v/>
      </c>
      <c r="H96" s="152" t="str">
        <f ca="1">IFERROR(IF(Prêt_Non_Payé*Valeurs_Entrées,Solde_Final,""), "")</f>
        <v/>
      </c>
    </row>
    <row r="97" spans="2:8" x14ac:dyDescent="0.25">
      <c r="B97" s="153" t="str">
        <f ca="1">IFERROR(IF(Prêt_Non_Payé*Valeurs_Entrées,Numéro_Paiement,""), "")</f>
        <v/>
      </c>
      <c r="C97" s="150" t="str">
        <f ca="1">IFERROR(IF(Prêt_Non_Payé*Valeurs_Entrées,Date_Paiement,""), "")</f>
        <v/>
      </c>
      <c r="D97" s="152" t="str">
        <f ca="1">IFERROR(IF(Prêt_Non_Payé*Valeurs_Entrées,Solde_Départ,""), "")</f>
        <v/>
      </c>
      <c r="E97" s="152" t="str">
        <f ca="1">IFERROR(IF(Prêt_Non_Payé*Valeurs_Entrées,Paiement_Mensuel,""), "")</f>
        <v/>
      </c>
      <c r="F97" s="152" t="str">
        <f ca="1">IFERROR(IF(Prêt_Non_Payé*Valeurs_Entrées,Capital,""), "")</f>
        <v/>
      </c>
      <c r="G97" s="152" t="str">
        <f ca="1">IFERROR(IF(Prêt_Non_Payé*Valeurs_Entrées,Intérêts,""), "")</f>
        <v/>
      </c>
      <c r="H97" s="152" t="str">
        <f ca="1">IFERROR(IF(Prêt_Non_Payé*Valeurs_Entrées,Solde_Final,""), "")</f>
        <v/>
      </c>
    </row>
    <row r="98" spans="2:8" x14ac:dyDescent="0.25">
      <c r="B98" s="153" t="str">
        <f ca="1">IFERROR(IF(Prêt_Non_Payé*Valeurs_Entrées,Numéro_Paiement,""), "")</f>
        <v/>
      </c>
      <c r="C98" s="150" t="str">
        <f ca="1">IFERROR(IF(Prêt_Non_Payé*Valeurs_Entrées,Date_Paiement,""), "")</f>
        <v/>
      </c>
      <c r="D98" s="152" t="str">
        <f ca="1">IFERROR(IF(Prêt_Non_Payé*Valeurs_Entrées,Solde_Départ,""), "")</f>
        <v/>
      </c>
      <c r="E98" s="152" t="str">
        <f ca="1">IFERROR(IF(Prêt_Non_Payé*Valeurs_Entrées,Paiement_Mensuel,""), "")</f>
        <v/>
      </c>
      <c r="F98" s="152" t="str">
        <f ca="1">IFERROR(IF(Prêt_Non_Payé*Valeurs_Entrées,Capital,""), "")</f>
        <v/>
      </c>
      <c r="G98" s="152" t="str">
        <f ca="1">IFERROR(IF(Prêt_Non_Payé*Valeurs_Entrées,Intérêts,""), "")</f>
        <v/>
      </c>
      <c r="H98" s="152" t="str">
        <f ca="1">IFERROR(IF(Prêt_Non_Payé*Valeurs_Entrées,Solde_Final,""), "")</f>
        <v/>
      </c>
    </row>
    <row r="99" spans="2:8" x14ac:dyDescent="0.25">
      <c r="B99" s="153" t="str">
        <f ca="1">IFERROR(IF(Prêt_Non_Payé*Valeurs_Entrées,Numéro_Paiement,""), "")</f>
        <v/>
      </c>
      <c r="C99" s="150" t="str">
        <f ca="1">IFERROR(IF(Prêt_Non_Payé*Valeurs_Entrées,Date_Paiement,""), "")</f>
        <v/>
      </c>
      <c r="D99" s="152" t="str">
        <f ca="1">IFERROR(IF(Prêt_Non_Payé*Valeurs_Entrées,Solde_Départ,""), "")</f>
        <v/>
      </c>
      <c r="E99" s="152" t="str">
        <f ca="1">IFERROR(IF(Prêt_Non_Payé*Valeurs_Entrées,Paiement_Mensuel,""), "")</f>
        <v/>
      </c>
      <c r="F99" s="152" t="str">
        <f ca="1">IFERROR(IF(Prêt_Non_Payé*Valeurs_Entrées,Capital,""), "")</f>
        <v/>
      </c>
      <c r="G99" s="152" t="str">
        <f ca="1">IFERROR(IF(Prêt_Non_Payé*Valeurs_Entrées,Intérêts,""), "")</f>
        <v/>
      </c>
      <c r="H99" s="152" t="str">
        <f ca="1">IFERROR(IF(Prêt_Non_Payé*Valeurs_Entrées,Solde_Final,""), "")</f>
        <v/>
      </c>
    </row>
    <row r="100" spans="2:8" x14ac:dyDescent="0.25">
      <c r="B100" s="153" t="str">
        <f ca="1">IFERROR(IF(Prêt_Non_Payé*Valeurs_Entrées,Numéro_Paiement,""), "")</f>
        <v/>
      </c>
      <c r="C100" s="150" t="str">
        <f ca="1">IFERROR(IF(Prêt_Non_Payé*Valeurs_Entrées,Date_Paiement,""), "")</f>
        <v/>
      </c>
      <c r="D100" s="152" t="str">
        <f ca="1">IFERROR(IF(Prêt_Non_Payé*Valeurs_Entrées,Solde_Départ,""), "")</f>
        <v/>
      </c>
      <c r="E100" s="152" t="str">
        <f ca="1">IFERROR(IF(Prêt_Non_Payé*Valeurs_Entrées,Paiement_Mensuel,""), "")</f>
        <v/>
      </c>
      <c r="F100" s="152" t="str">
        <f ca="1">IFERROR(IF(Prêt_Non_Payé*Valeurs_Entrées,Capital,""), "")</f>
        <v/>
      </c>
      <c r="G100" s="152" t="str">
        <f ca="1">IFERROR(IF(Prêt_Non_Payé*Valeurs_Entrées,Intérêts,""), "")</f>
        <v/>
      </c>
      <c r="H100" s="152" t="str">
        <f ca="1">IFERROR(IF(Prêt_Non_Payé*Valeurs_Entrées,Solde_Final,""), "")</f>
        <v/>
      </c>
    </row>
    <row r="101" spans="2:8" x14ac:dyDescent="0.25">
      <c r="B101" s="153" t="str">
        <f ca="1">IFERROR(IF(Prêt_Non_Payé*Valeurs_Entrées,Numéro_Paiement,""), "")</f>
        <v/>
      </c>
      <c r="C101" s="150" t="str">
        <f ca="1">IFERROR(IF(Prêt_Non_Payé*Valeurs_Entrées,Date_Paiement,""), "")</f>
        <v/>
      </c>
      <c r="D101" s="152" t="str">
        <f ca="1">IFERROR(IF(Prêt_Non_Payé*Valeurs_Entrées,Solde_Départ,""), "")</f>
        <v/>
      </c>
      <c r="E101" s="152" t="str">
        <f ca="1">IFERROR(IF(Prêt_Non_Payé*Valeurs_Entrées,Paiement_Mensuel,""), "")</f>
        <v/>
      </c>
      <c r="F101" s="152" t="str">
        <f ca="1">IFERROR(IF(Prêt_Non_Payé*Valeurs_Entrées,Capital,""), "")</f>
        <v/>
      </c>
      <c r="G101" s="152" t="str">
        <f ca="1">IFERROR(IF(Prêt_Non_Payé*Valeurs_Entrées,Intérêts,""), "")</f>
        <v/>
      </c>
      <c r="H101" s="152" t="str">
        <f ca="1">IFERROR(IF(Prêt_Non_Payé*Valeurs_Entrées,Solde_Final,""), "")</f>
        <v/>
      </c>
    </row>
    <row r="102" spans="2:8" x14ac:dyDescent="0.25">
      <c r="B102" s="153" t="str">
        <f ca="1">IFERROR(IF(Prêt_Non_Payé*Valeurs_Entrées,Numéro_Paiement,""), "")</f>
        <v/>
      </c>
      <c r="C102" s="150" t="str">
        <f ca="1">IFERROR(IF(Prêt_Non_Payé*Valeurs_Entrées,Date_Paiement,""), "")</f>
        <v/>
      </c>
      <c r="D102" s="152" t="str">
        <f ca="1">IFERROR(IF(Prêt_Non_Payé*Valeurs_Entrées,Solde_Départ,""), "")</f>
        <v/>
      </c>
      <c r="E102" s="152" t="str">
        <f ca="1">IFERROR(IF(Prêt_Non_Payé*Valeurs_Entrées,Paiement_Mensuel,""), "")</f>
        <v/>
      </c>
      <c r="F102" s="152" t="str">
        <f ca="1">IFERROR(IF(Prêt_Non_Payé*Valeurs_Entrées,Capital,""), "")</f>
        <v/>
      </c>
      <c r="G102" s="152" t="str">
        <f ca="1">IFERROR(IF(Prêt_Non_Payé*Valeurs_Entrées,Intérêts,""), "")</f>
        <v/>
      </c>
      <c r="H102" s="152" t="str">
        <f ca="1">IFERROR(IF(Prêt_Non_Payé*Valeurs_Entrées,Solde_Final,""), "")</f>
        <v/>
      </c>
    </row>
    <row r="103" spans="2:8" x14ac:dyDescent="0.25">
      <c r="B103" s="153" t="str">
        <f ca="1">IFERROR(IF(Prêt_Non_Payé*Valeurs_Entrées,Numéro_Paiement,""), "")</f>
        <v/>
      </c>
      <c r="C103" s="150" t="str">
        <f ca="1">IFERROR(IF(Prêt_Non_Payé*Valeurs_Entrées,Date_Paiement,""), "")</f>
        <v/>
      </c>
      <c r="D103" s="152" t="str">
        <f ca="1">IFERROR(IF(Prêt_Non_Payé*Valeurs_Entrées,Solde_Départ,""), "")</f>
        <v/>
      </c>
      <c r="E103" s="152" t="str">
        <f ca="1">IFERROR(IF(Prêt_Non_Payé*Valeurs_Entrées,Paiement_Mensuel,""), "")</f>
        <v/>
      </c>
      <c r="F103" s="152" t="str">
        <f ca="1">IFERROR(IF(Prêt_Non_Payé*Valeurs_Entrées,Capital,""), "")</f>
        <v/>
      </c>
      <c r="G103" s="152" t="str">
        <f ca="1">IFERROR(IF(Prêt_Non_Payé*Valeurs_Entrées,Intérêts,""), "")</f>
        <v/>
      </c>
      <c r="H103" s="152" t="str">
        <f ca="1">IFERROR(IF(Prêt_Non_Payé*Valeurs_Entrées,Solde_Final,""), "")</f>
        <v/>
      </c>
    </row>
    <row r="104" spans="2:8" x14ac:dyDescent="0.25">
      <c r="B104" s="153" t="str">
        <f ca="1">IFERROR(IF(Prêt_Non_Payé*Valeurs_Entrées,Numéro_Paiement,""), "")</f>
        <v/>
      </c>
      <c r="C104" s="150" t="str">
        <f ca="1">IFERROR(IF(Prêt_Non_Payé*Valeurs_Entrées,Date_Paiement,""), "")</f>
        <v/>
      </c>
      <c r="D104" s="152" t="str">
        <f ca="1">IFERROR(IF(Prêt_Non_Payé*Valeurs_Entrées,Solde_Départ,""), "")</f>
        <v/>
      </c>
      <c r="E104" s="152" t="str">
        <f ca="1">IFERROR(IF(Prêt_Non_Payé*Valeurs_Entrées,Paiement_Mensuel,""), "")</f>
        <v/>
      </c>
      <c r="F104" s="152" t="str">
        <f ca="1">IFERROR(IF(Prêt_Non_Payé*Valeurs_Entrées,Capital,""), "")</f>
        <v/>
      </c>
      <c r="G104" s="152" t="str">
        <f ca="1">IFERROR(IF(Prêt_Non_Payé*Valeurs_Entrées,Intérêts,""), "")</f>
        <v/>
      </c>
      <c r="H104" s="152" t="str">
        <f ca="1">IFERROR(IF(Prêt_Non_Payé*Valeurs_Entrées,Solde_Final,""), "")</f>
        <v/>
      </c>
    </row>
    <row r="105" spans="2:8" x14ac:dyDescent="0.25">
      <c r="B105" s="153" t="str">
        <f ca="1">IFERROR(IF(Prêt_Non_Payé*Valeurs_Entrées,Numéro_Paiement,""), "")</f>
        <v/>
      </c>
      <c r="C105" s="150" t="str">
        <f ca="1">IFERROR(IF(Prêt_Non_Payé*Valeurs_Entrées,Date_Paiement,""), "")</f>
        <v/>
      </c>
      <c r="D105" s="152" t="str">
        <f ca="1">IFERROR(IF(Prêt_Non_Payé*Valeurs_Entrées,Solde_Départ,""), "")</f>
        <v/>
      </c>
      <c r="E105" s="152" t="str">
        <f ca="1">IFERROR(IF(Prêt_Non_Payé*Valeurs_Entrées,Paiement_Mensuel,""), "")</f>
        <v/>
      </c>
      <c r="F105" s="152" t="str">
        <f ca="1">IFERROR(IF(Prêt_Non_Payé*Valeurs_Entrées,Capital,""), "")</f>
        <v/>
      </c>
      <c r="G105" s="152" t="str">
        <f ca="1">IFERROR(IF(Prêt_Non_Payé*Valeurs_Entrées,Intérêts,""), "")</f>
        <v/>
      </c>
      <c r="H105" s="152" t="str">
        <f ca="1">IFERROR(IF(Prêt_Non_Payé*Valeurs_Entrées,Solde_Final,""), "")</f>
        <v/>
      </c>
    </row>
    <row r="106" spans="2:8" x14ac:dyDescent="0.25">
      <c r="B106" s="153" t="str">
        <f ca="1">IFERROR(IF(Prêt_Non_Payé*Valeurs_Entrées,Numéro_Paiement,""), "")</f>
        <v/>
      </c>
      <c r="C106" s="150" t="str">
        <f ca="1">IFERROR(IF(Prêt_Non_Payé*Valeurs_Entrées,Date_Paiement,""), "")</f>
        <v/>
      </c>
      <c r="D106" s="152" t="str">
        <f ca="1">IFERROR(IF(Prêt_Non_Payé*Valeurs_Entrées,Solde_Départ,""), "")</f>
        <v/>
      </c>
      <c r="E106" s="152" t="str">
        <f ca="1">IFERROR(IF(Prêt_Non_Payé*Valeurs_Entrées,Paiement_Mensuel,""), "")</f>
        <v/>
      </c>
      <c r="F106" s="152" t="str">
        <f ca="1">IFERROR(IF(Prêt_Non_Payé*Valeurs_Entrées,Capital,""), "")</f>
        <v/>
      </c>
      <c r="G106" s="152" t="str">
        <f ca="1">IFERROR(IF(Prêt_Non_Payé*Valeurs_Entrées,Intérêts,""), "")</f>
        <v/>
      </c>
      <c r="H106" s="152" t="str">
        <f ca="1">IFERROR(IF(Prêt_Non_Payé*Valeurs_Entrées,Solde_Final,""), "")</f>
        <v/>
      </c>
    </row>
    <row r="107" spans="2:8" x14ac:dyDescent="0.25">
      <c r="B107" s="153" t="str">
        <f ca="1">IFERROR(IF(Prêt_Non_Payé*Valeurs_Entrées,Numéro_Paiement,""), "")</f>
        <v/>
      </c>
      <c r="C107" s="150" t="str">
        <f ca="1">IFERROR(IF(Prêt_Non_Payé*Valeurs_Entrées,Date_Paiement,""), "")</f>
        <v/>
      </c>
      <c r="D107" s="152" t="str">
        <f ca="1">IFERROR(IF(Prêt_Non_Payé*Valeurs_Entrées,Solde_Départ,""), "")</f>
        <v/>
      </c>
      <c r="E107" s="152" t="str">
        <f ca="1">IFERROR(IF(Prêt_Non_Payé*Valeurs_Entrées,Paiement_Mensuel,""), "")</f>
        <v/>
      </c>
      <c r="F107" s="152" t="str">
        <f ca="1">IFERROR(IF(Prêt_Non_Payé*Valeurs_Entrées,Capital,""), "")</f>
        <v/>
      </c>
      <c r="G107" s="152" t="str">
        <f ca="1">IFERROR(IF(Prêt_Non_Payé*Valeurs_Entrées,Intérêts,""), "")</f>
        <v/>
      </c>
      <c r="H107" s="152" t="str">
        <f ca="1">IFERROR(IF(Prêt_Non_Payé*Valeurs_Entrées,Solde_Final,""), "")</f>
        <v/>
      </c>
    </row>
    <row r="108" spans="2:8" x14ac:dyDescent="0.25">
      <c r="B108" s="153" t="str">
        <f ca="1">IFERROR(IF(Prêt_Non_Payé*Valeurs_Entrées,Numéro_Paiement,""), "")</f>
        <v/>
      </c>
      <c r="C108" s="150" t="str">
        <f ca="1">IFERROR(IF(Prêt_Non_Payé*Valeurs_Entrées,Date_Paiement,""), "")</f>
        <v/>
      </c>
      <c r="D108" s="152" t="str">
        <f ca="1">IFERROR(IF(Prêt_Non_Payé*Valeurs_Entrées,Solde_Départ,""), "")</f>
        <v/>
      </c>
      <c r="E108" s="152" t="str">
        <f ca="1">IFERROR(IF(Prêt_Non_Payé*Valeurs_Entrées,Paiement_Mensuel,""), "")</f>
        <v/>
      </c>
      <c r="F108" s="152" t="str">
        <f ca="1">IFERROR(IF(Prêt_Non_Payé*Valeurs_Entrées,Capital,""), "")</f>
        <v/>
      </c>
      <c r="G108" s="152" t="str">
        <f ca="1">IFERROR(IF(Prêt_Non_Payé*Valeurs_Entrées,Intérêts,""), "")</f>
        <v/>
      </c>
      <c r="H108" s="152" t="str">
        <f ca="1">IFERROR(IF(Prêt_Non_Payé*Valeurs_Entrées,Solde_Final,""), "")</f>
        <v/>
      </c>
    </row>
    <row r="109" spans="2:8" x14ac:dyDescent="0.25">
      <c r="B109" s="153" t="str">
        <f ca="1">IFERROR(IF(Prêt_Non_Payé*Valeurs_Entrées,Numéro_Paiement,""), "")</f>
        <v/>
      </c>
      <c r="C109" s="150" t="str">
        <f ca="1">IFERROR(IF(Prêt_Non_Payé*Valeurs_Entrées,Date_Paiement,""), "")</f>
        <v/>
      </c>
      <c r="D109" s="152" t="str">
        <f ca="1">IFERROR(IF(Prêt_Non_Payé*Valeurs_Entrées,Solde_Départ,""), "")</f>
        <v/>
      </c>
      <c r="E109" s="152" t="str">
        <f ca="1">IFERROR(IF(Prêt_Non_Payé*Valeurs_Entrées,Paiement_Mensuel,""), "")</f>
        <v/>
      </c>
      <c r="F109" s="152" t="str">
        <f ca="1">IFERROR(IF(Prêt_Non_Payé*Valeurs_Entrées,Capital,""), "")</f>
        <v/>
      </c>
      <c r="G109" s="152" t="str">
        <f ca="1">IFERROR(IF(Prêt_Non_Payé*Valeurs_Entrées,Intérêts,""), "")</f>
        <v/>
      </c>
      <c r="H109" s="152" t="str">
        <f ca="1">IFERROR(IF(Prêt_Non_Payé*Valeurs_Entrées,Solde_Final,""), "")</f>
        <v/>
      </c>
    </row>
    <row r="110" spans="2:8" x14ac:dyDescent="0.25">
      <c r="B110" s="153" t="str">
        <f ca="1">IFERROR(IF(Prêt_Non_Payé*Valeurs_Entrées,Numéro_Paiement,""), "")</f>
        <v/>
      </c>
      <c r="C110" s="150" t="str">
        <f ca="1">IFERROR(IF(Prêt_Non_Payé*Valeurs_Entrées,Date_Paiement,""), "")</f>
        <v/>
      </c>
      <c r="D110" s="152" t="str">
        <f ca="1">IFERROR(IF(Prêt_Non_Payé*Valeurs_Entrées,Solde_Départ,""), "")</f>
        <v/>
      </c>
      <c r="E110" s="152" t="str">
        <f ca="1">IFERROR(IF(Prêt_Non_Payé*Valeurs_Entrées,Paiement_Mensuel,""), "")</f>
        <v/>
      </c>
      <c r="F110" s="152" t="str">
        <f ca="1">IFERROR(IF(Prêt_Non_Payé*Valeurs_Entrées,Capital,""), "")</f>
        <v/>
      </c>
      <c r="G110" s="152" t="str">
        <f ca="1">IFERROR(IF(Prêt_Non_Payé*Valeurs_Entrées,Intérêts,""), "")</f>
        <v/>
      </c>
      <c r="H110" s="152" t="str">
        <f ca="1">IFERROR(IF(Prêt_Non_Payé*Valeurs_Entrées,Solde_Final,""), "")</f>
        <v/>
      </c>
    </row>
    <row r="111" spans="2:8" x14ac:dyDescent="0.25">
      <c r="B111" s="153" t="str">
        <f ca="1">IFERROR(IF(Prêt_Non_Payé*Valeurs_Entrées,Numéro_Paiement,""), "")</f>
        <v/>
      </c>
      <c r="C111" s="150" t="str">
        <f ca="1">IFERROR(IF(Prêt_Non_Payé*Valeurs_Entrées,Date_Paiement,""), "")</f>
        <v/>
      </c>
      <c r="D111" s="152" t="str">
        <f ca="1">IFERROR(IF(Prêt_Non_Payé*Valeurs_Entrées,Solde_Départ,""), "")</f>
        <v/>
      </c>
      <c r="E111" s="152" t="str">
        <f ca="1">IFERROR(IF(Prêt_Non_Payé*Valeurs_Entrées,Paiement_Mensuel,""), "")</f>
        <v/>
      </c>
      <c r="F111" s="152" t="str">
        <f ca="1">IFERROR(IF(Prêt_Non_Payé*Valeurs_Entrées,Capital,""), "")</f>
        <v/>
      </c>
      <c r="G111" s="152" t="str">
        <f ca="1">IFERROR(IF(Prêt_Non_Payé*Valeurs_Entrées,Intérêts,""), "")</f>
        <v/>
      </c>
      <c r="H111" s="152" t="str">
        <f ca="1">IFERROR(IF(Prêt_Non_Payé*Valeurs_Entrées,Solde_Final,""), "")</f>
        <v/>
      </c>
    </row>
    <row r="112" spans="2:8" x14ac:dyDescent="0.25">
      <c r="B112" s="153" t="str">
        <f ca="1">IFERROR(IF(Prêt_Non_Payé*Valeurs_Entrées,Numéro_Paiement,""), "")</f>
        <v/>
      </c>
      <c r="C112" s="150" t="str">
        <f ca="1">IFERROR(IF(Prêt_Non_Payé*Valeurs_Entrées,Date_Paiement,""), "")</f>
        <v/>
      </c>
      <c r="D112" s="152" t="str">
        <f ca="1">IFERROR(IF(Prêt_Non_Payé*Valeurs_Entrées,Solde_Départ,""), "")</f>
        <v/>
      </c>
      <c r="E112" s="152" t="str">
        <f ca="1">IFERROR(IF(Prêt_Non_Payé*Valeurs_Entrées,Paiement_Mensuel,""), "")</f>
        <v/>
      </c>
      <c r="F112" s="152" t="str">
        <f ca="1">IFERROR(IF(Prêt_Non_Payé*Valeurs_Entrées,Capital,""), "")</f>
        <v/>
      </c>
      <c r="G112" s="152" t="str">
        <f ca="1">IFERROR(IF(Prêt_Non_Payé*Valeurs_Entrées,Intérêts,""), "")</f>
        <v/>
      </c>
      <c r="H112" s="152" t="str">
        <f ca="1">IFERROR(IF(Prêt_Non_Payé*Valeurs_Entrées,Solde_Final,""), "")</f>
        <v/>
      </c>
    </row>
    <row r="113" spans="2:8" x14ac:dyDescent="0.25">
      <c r="B113" s="153" t="str">
        <f ca="1">IFERROR(IF(Prêt_Non_Payé*Valeurs_Entrées,Numéro_Paiement,""), "")</f>
        <v/>
      </c>
      <c r="C113" s="150" t="str">
        <f ca="1">IFERROR(IF(Prêt_Non_Payé*Valeurs_Entrées,Date_Paiement,""), "")</f>
        <v/>
      </c>
      <c r="D113" s="152" t="str">
        <f ca="1">IFERROR(IF(Prêt_Non_Payé*Valeurs_Entrées,Solde_Départ,""), "")</f>
        <v/>
      </c>
      <c r="E113" s="152" t="str">
        <f ca="1">IFERROR(IF(Prêt_Non_Payé*Valeurs_Entrées,Paiement_Mensuel,""), "")</f>
        <v/>
      </c>
      <c r="F113" s="152" t="str">
        <f ca="1">IFERROR(IF(Prêt_Non_Payé*Valeurs_Entrées,Capital,""), "")</f>
        <v/>
      </c>
      <c r="G113" s="152" t="str">
        <f ca="1">IFERROR(IF(Prêt_Non_Payé*Valeurs_Entrées,Intérêts,""), "")</f>
        <v/>
      </c>
      <c r="H113" s="152" t="str">
        <f ca="1">IFERROR(IF(Prêt_Non_Payé*Valeurs_Entrées,Solde_Final,""), "")</f>
        <v/>
      </c>
    </row>
    <row r="114" spans="2:8" x14ac:dyDescent="0.25">
      <c r="B114" s="153" t="str">
        <f ca="1">IFERROR(IF(Prêt_Non_Payé*Valeurs_Entrées,Numéro_Paiement,""), "")</f>
        <v/>
      </c>
      <c r="C114" s="150" t="str">
        <f ca="1">IFERROR(IF(Prêt_Non_Payé*Valeurs_Entrées,Date_Paiement,""), "")</f>
        <v/>
      </c>
      <c r="D114" s="152" t="str">
        <f ca="1">IFERROR(IF(Prêt_Non_Payé*Valeurs_Entrées,Solde_Départ,""), "")</f>
        <v/>
      </c>
      <c r="E114" s="152" t="str">
        <f ca="1">IFERROR(IF(Prêt_Non_Payé*Valeurs_Entrées,Paiement_Mensuel,""), "")</f>
        <v/>
      </c>
      <c r="F114" s="152" t="str">
        <f ca="1">IFERROR(IF(Prêt_Non_Payé*Valeurs_Entrées,Capital,""), "")</f>
        <v/>
      </c>
      <c r="G114" s="152" t="str">
        <f ca="1">IFERROR(IF(Prêt_Non_Payé*Valeurs_Entrées,Intérêts,""), "")</f>
        <v/>
      </c>
      <c r="H114" s="152" t="str">
        <f ca="1">IFERROR(IF(Prêt_Non_Payé*Valeurs_Entrées,Solde_Final,""), "")</f>
        <v/>
      </c>
    </row>
    <row r="115" spans="2:8" x14ac:dyDescent="0.25">
      <c r="B115" s="153" t="str">
        <f ca="1">IFERROR(IF(Prêt_Non_Payé*Valeurs_Entrées,Numéro_Paiement,""), "")</f>
        <v/>
      </c>
      <c r="C115" s="150" t="str">
        <f ca="1">IFERROR(IF(Prêt_Non_Payé*Valeurs_Entrées,Date_Paiement,""), "")</f>
        <v/>
      </c>
      <c r="D115" s="152" t="str">
        <f ca="1">IFERROR(IF(Prêt_Non_Payé*Valeurs_Entrées,Solde_Départ,""), "")</f>
        <v/>
      </c>
      <c r="E115" s="152" t="str">
        <f ca="1">IFERROR(IF(Prêt_Non_Payé*Valeurs_Entrées,Paiement_Mensuel,""), "")</f>
        <v/>
      </c>
      <c r="F115" s="152" t="str">
        <f ca="1">IFERROR(IF(Prêt_Non_Payé*Valeurs_Entrées,Capital,""), "")</f>
        <v/>
      </c>
      <c r="G115" s="152" t="str">
        <f ca="1">IFERROR(IF(Prêt_Non_Payé*Valeurs_Entrées,Intérêts,""), "")</f>
        <v/>
      </c>
      <c r="H115" s="152" t="str">
        <f ca="1">IFERROR(IF(Prêt_Non_Payé*Valeurs_Entrées,Solde_Final,""), "")</f>
        <v/>
      </c>
    </row>
    <row r="116" spans="2:8" x14ac:dyDescent="0.25">
      <c r="B116" s="153" t="str">
        <f ca="1">IFERROR(IF(Prêt_Non_Payé*Valeurs_Entrées,Numéro_Paiement,""), "")</f>
        <v/>
      </c>
      <c r="C116" s="150" t="str">
        <f ca="1">IFERROR(IF(Prêt_Non_Payé*Valeurs_Entrées,Date_Paiement,""), "")</f>
        <v/>
      </c>
      <c r="D116" s="152" t="str">
        <f ca="1">IFERROR(IF(Prêt_Non_Payé*Valeurs_Entrées,Solde_Départ,""), "")</f>
        <v/>
      </c>
      <c r="E116" s="152" t="str">
        <f ca="1">IFERROR(IF(Prêt_Non_Payé*Valeurs_Entrées,Paiement_Mensuel,""), "")</f>
        <v/>
      </c>
      <c r="F116" s="152" t="str">
        <f ca="1">IFERROR(IF(Prêt_Non_Payé*Valeurs_Entrées,Capital,""), "")</f>
        <v/>
      </c>
      <c r="G116" s="152" t="str">
        <f ca="1">IFERROR(IF(Prêt_Non_Payé*Valeurs_Entrées,Intérêts,""), "")</f>
        <v/>
      </c>
      <c r="H116" s="152" t="str">
        <f ca="1">IFERROR(IF(Prêt_Non_Payé*Valeurs_Entrées,Solde_Final,""), "")</f>
        <v/>
      </c>
    </row>
    <row r="117" spans="2:8" x14ac:dyDescent="0.25">
      <c r="B117" s="153" t="str">
        <f ca="1">IFERROR(IF(Prêt_Non_Payé*Valeurs_Entrées,Numéro_Paiement,""), "")</f>
        <v/>
      </c>
      <c r="C117" s="150" t="str">
        <f ca="1">IFERROR(IF(Prêt_Non_Payé*Valeurs_Entrées,Date_Paiement,""), "")</f>
        <v/>
      </c>
      <c r="D117" s="152" t="str">
        <f ca="1">IFERROR(IF(Prêt_Non_Payé*Valeurs_Entrées,Solde_Départ,""), "")</f>
        <v/>
      </c>
      <c r="E117" s="152" t="str">
        <f ca="1">IFERROR(IF(Prêt_Non_Payé*Valeurs_Entrées,Paiement_Mensuel,""), "")</f>
        <v/>
      </c>
      <c r="F117" s="152" t="str">
        <f ca="1">IFERROR(IF(Prêt_Non_Payé*Valeurs_Entrées,Capital,""), "")</f>
        <v/>
      </c>
      <c r="G117" s="152" t="str">
        <f ca="1">IFERROR(IF(Prêt_Non_Payé*Valeurs_Entrées,Intérêts,""), "")</f>
        <v/>
      </c>
      <c r="H117" s="152" t="str">
        <f ca="1">IFERROR(IF(Prêt_Non_Payé*Valeurs_Entrées,Solde_Final,""), "")</f>
        <v/>
      </c>
    </row>
    <row r="118" spans="2:8" x14ac:dyDescent="0.25">
      <c r="B118" s="153" t="str">
        <f ca="1">IFERROR(IF(Prêt_Non_Payé*Valeurs_Entrées,Numéro_Paiement,""), "")</f>
        <v/>
      </c>
      <c r="C118" s="150" t="str">
        <f ca="1">IFERROR(IF(Prêt_Non_Payé*Valeurs_Entrées,Date_Paiement,""), "")</f>
        <v/>
      </c>
      <c r="D118" s="152" t="str">
        <f ca="1">IFERROR(IF(Prêt_Non_Payé*Valeurs_Entrées,Solde_Départ,""), "")</f>
        <v/>
      </c>
      <c r="E118" s="152" t="str">
        <f ca="1">IFERROR(IF(Prêt_Non_Payé*Valeurs_Entrées,Paiement_Mensuel,""), "")</f>
        <v/>
      </c>
      <c r="F118" s="152" t="str">
        <f ca="1">IFERROR(IF(Prêt_Non_Payé*Valeurs_Entrées,Capital,""), "")</f>
        <v/>
      </c>
      <c r="G118" s="152" t="str">
        <f ca="1">IFERROR(IF(Prêt_Non_Payé*Valeurs_Entrées,Intérêts,""), "")</f>
        <v/>
      </c>
      <c r="H118" s="152" t="str">
        <f ca="1">IFERROR(IF(Prêt_Non_Payé*Valeurs_Entrées,Solde_Final,""), "")</f>
        <v/>
      </c>
    </row>
    <row r="119" spans="2:8" x14ac:dyDescent="0.25">
      <c r="B119" s="153" t="str">
        <f ca="1">IFERROR(IF(Prêt_Non_Payé*Valeurs_Entrées,Numéro_Paiement,""), "")</f>
        <v/>
      </c>
      <c r="C119" s="150" t="str">
        <f ca="1">IFERROR(IF(Prêt_Non_Payé*Valeurs_Entrées,Date_Paiement,""), "")</f>
        <v/>
      </c>
      <c r="D119" s="152" t="str">
        <f ca="1">IFERROR(IF(Prêt_Non_Payé*Valeurs_Entrées,Solde_Départ,""), "")</f>
        <v/>
      </c>
      <c r="E119" s="152" t="str">
        <f ca="1">IFERROR(IF(Prêt_Non_Payé*Valeurs_Entrées,Paiement_Mensuel,""), "")</f>
        <v/>
      </c>
      <c r="F119" s="152" t="str">
        <f ca="1">IFERROR(IF(Prêt_Non_Payé*Valeurs_Entrées,Capital,""), "")</f>
        <v/>
      </c>
      <c r="G119" s="152" t="str">
        <f ca="1">IFERROR(IF(Prêt_Non_Payé*Valeurs_Entrées,Intérêts,""), "")</f>
        <v/>
      </c>
      <c r="H119" s="152" t="str">
        <f ca="1">IFERROR(IF(Prêt_Non_Payé*Valeurs_Entrées,Solde_Final,""), "")</f>
        <v/>
      </c>
    </row>
    <row r="120" spans="2:8" x14ac:dyDescent="0.25">
      <c r="B120" s="153" t="str">
        <f ca="1">IFERROR(IF(Prêt_Non_Payé*Valeurs_Entrées,Numéro_Paiement,""), "")</f>
        <v/>
      </c>
      <c r="C120" s="150" t="str">
        <f ca="1">IFERROR(IF(Prêt_Non_Payé*Valeurs_Entrées,Date_Paiement,""), "")</f>
        <v/>
      </c>
      <c r="D120" s="152" t="str">
        <f ca="1">IFERROR(IF(Prêt_Non_Payé*Valeurs_Entrées,Solde_Départ,""), "")</f>
        <v/>
      </c>
      <c r="E120" s="152" t="str">
        <f ca="1">IFERROR(IF(Prêt_Non_Payé*Valeurs_Entrées,Paiement_Mensuel,""), "")</f>
        <v/>
      </c>
      <c r="F120" s="152" t="str">
        <f ca="1">IFERROR(IF(Prêt_Non_Payé*Valeurs_Entrées,Capital,""), "")</f>
        <v/>
      </c>
      <c r="G120" s="152" t="str">
        <f ca="1">IFERROR(IF(Prêt_Non_Payé*Valeurs_Entrées,Intérêts,""), "")</f>
        <v/>
      </c>
      <c r="H120" s="152" t="str">
        <f ca="1">IFERROR(IF(Prêt_Non_Payé*Valeurs_Entrées,Solde_Final,""), "")</f>
        <v/>
      </c>
    </row>
    <row r="121" spans="2:8" x14ac:dyDescent="0.25">
      <c r="B121" s="153" t="str">
        <f ca="1">IFERROR(IF(Prêt_Non_Payé*Valeurs_Entrées,Numéro_Paiement,""), "")</f>
        <v/>
      </c>
      <c r="C121" s="150" t="str">
        <f ca="1">IFERROR(IF(Prêt_Non_Payé*Valeurs_Entrées,Date_Paiement,""), "")</f>
        <v/>
      </c>
      <c r="D121" s="152" t="str">
        <f ca="1">IFERROR(IF(Prêt_Non_Payé*Valeurs_Entrées,Solde_Départ,""), "")</f>
        <v/>
      </c>
      <c r="E121" s="152" t="str">
        <f ca="1">IFERROR(IF(Prêt_Non_Payé*Valeurs_Entrées,Paiement_Mensuel,""), "")</f>
        <v/>
      </c>
      <c r="F121" s="152" t="str">
        <f ca="1">IFERROR(IF(Prêt_Non_Payé*Valeurs_Entrées,Capital,""), "")</f>
        <v/>
      </c>
      <c r="G121" s="152" t="str">
        <f ca="1">IFERROR(IF(Prêt_Non_Payé*Valeurs_Entrées,Intérêts,""), "")</f>
        <v/>
      </c>
      <c r="H121" s="152" t="str">
        <f ca="1">IFERROR(IF(Prêt_Non_Payé*Valeurs_Entrées,Solde_Final,""), "")</f>
        <v/>
      </c>
    </row>
    <row r="122" spans="2:8" x14ac:dyDescent="0.25">
      <c r="B122" s="153" t="str">
        <f ca="1">IFERROR(IF(Prêt_Non_Payé*Valeurs_Entrées,Numéro_Paiement,""), "")</f>
        <v/>
      </c>
      <c r="C122" s="150" t="str">
        <f ca="1">IFERROR(IF(Prêt_Non_Payé*Valeurs_Entrées,Date_Paiement,""), "")</f>
        <v/>
      </c>
      <c r="D122" s="152" t="str">
        <f ca="1">IFERROR(IF(Prêt_Non_Payé*Valeurs_Entrées,Solde_Départ,""), "")</f>
        <v/>
      </c>
      <c r="E122" s="152" t="str">
        <f ca="1">IFERROR(IF(Prêt_Non_Payé*Valeurs_Entrées,Paiement_Mensuel,""), "")</f>
        <v/>
      </c>
      <c r="F122" s="152" t="str">
        <f ca="1">IFERROR(IF(Prêt_Non_Payé*Valeurs_Entrées,Capital,""), "")</f>
        <v/>
      </c>
      <c r="G122" s="152" t="str">
        <f ca="1">IFERROR(IF(Prêt_Non_Payé*Valeurs_Entrées,Intérêts,""), "")</f>
        <v/>
      </c>
      <c r="H122" s="152" t="str">
        <f ca="1">IFERROR(IF(Prêt_Non_Payé*Valeurs_Entrées,Solde_Final,""), "")</f>
        <v/>
      </c>
    </row>
    <row r="123" spans="2:8" x14ac:dyDescent="0.25">
      <c r="B123" s="153" t="str">
        <f ca="1">IFERROR(IF(Prêt_Non_Payé*Valeurs_Entrées,Numéro_Paiement,""), "")</f>
        <v/>
      </c>
      <c r="C123" s="150" t="str">
        <f ca="1">IFERROR(IF(Prêt_Non_Payé*Valeurs_Entrées,Date_Paiement,""), "")</f>
        <v/>
      </c>
      <c r="D123" s="152" t="str">
        <f ca="1">IFERROR(IF(Prêt_Non_Payé*Valeurs_Entrées,Solde_Départ,""), "")</f>
        <v/>
      </c>
      <c r="E123" s="152" t="str">
        <f ca="1">IFERROR(IF(Prêt_Non_Payé*Valeurs_Entrées,Paiement_Mensuel,""), "")</f>
        <v/>
      </c>
      <c r="F123" s="152" t="str">
        <f ca="1">IFERROR(IF(Prêt_Non_Payé*Valeurs_Entrées,Capital,""), "")</f>
        <v/>
      </c>
      <c r="G123" s="152" t="str">
        <f ca="1">IFERROR(IF(Prêt_Non_Payé*Valeurs_Entrées,Intérêts,""), "")</f>
        <v/>
      </c>
      <c r="H123" s="152" t="str">
        <f ca="1">IFERROR(IF(Prêt_Non_Payé*Valeurs_Entrées,Solde_Final,""), "")</f>
        <v/>
      </c>
    </row>
    <row r="124" spans="2:8" x14ac:dyDescent="0.25">
      <c r="B124" s="153" t="str">
        <f ca="1">IFERROR(IF(Prêt_Non_Payé*Valeurs_Entrées,Numéro_Paiement,""), "")</f>
        <v/>
      </c>
      <c r="C124" s="150" t="str">
        <f ca="1">IFERROR(IF(Prêt_Non_Payé*Valeurs_Entrées,Date_Paiement,""), "")</f>
        <v/>
      </c>
      <c r="D124" s="152" t="str">
        <f ca="1">IFERROR(IF(Prêt_Non_Payé*Valeurs_Entrées,Solde_Départ,""), "")</f>
        <v/>
      </c>
      <c r="E124" s="152" t="str">
        <f ca="1">IFERROR(IF(Prêt_Non_Payé*Valeurs_Entrées,Paiement_Mensuel,""), "")</f>
        <v/>
      </c>
      <c r="F124" s="152" t="str">
        <f ca="1">IFERROR(IF(Prêt_Non_Payé*Valeurs_Entrées,Capital,""), "")</f>
        <v/>
      </c>
      <c r="G124" s="152" t="str">
        <f ca="1">IFERROR(IF(Prêt_Non_Payé*Valeurs_Entrées,Intérêts,""), "")</f>
        <v/>
      </c>
      <c r="H124" s="152" t="str">
        <f ca="1">IFERROR(IF(Prêt_Non_Payé*Valeurs_Entrées,Solde_Final,""), "")</f>
        <v/>
      </c>
    </row>
    <row r="125" spans="2:8" x14ac:dyDescent="0.25">
      <c r="B125" s="153" t="str">
        <f ca="1">IFERROR(IF(Prêt_Non_Payé*Valeurs_Entrées,Numéro_Paiement,""), "")</f>
        <v/>
      </c>
      <c r="C125" s="150" t="str">
        <f ca="1">IFERROR(IF(Prêt_Non_Payé*Valeurs_Entrées,Date_Paiement,""), "")</f>
        <v/>
      </c>
      <c r="D125" s="152" t="str">
        <f ca="1">IFERROR(IF(Prêt_Non_Payé*Valeurs_Entrées,Solde_Départ,""), "")</f>
        <v/>
      </c>
      <c r="E125" s="152" t="str">
        <f ca="1">IFERROR(IF(Prêt_Non_Payé*Valeurs_Entrées,Paiement_Mensuel,""), "")</f>
        <v/>
      </c>
      <c r="F125" s="152" t="str">
        <f ca="1">IFERROR(IF(Prêt_Non_Payé*Valeurs_Entrées,Capital,""), "")</f>
        <v/>
      </c>
      <c r="G125" s="152" t="str">
        <f ca="1">IFERROR(IF(Prêt_Non_Payé*Valeurs_Entrées,Intérêts,""), "")</f>
        <v/>
      </c>
      <c r="H125" s="152" t="str">
        <f ca="1">IFERROR(IF(Prêt_Non_Payé*Valeurs_Entrées,Solde_Final,""), "")</f>
        <v/>
      </c>
    </row>
    <row r="126" spans="2:8" x14ac:dyDescent="0.25">
      <c r="B126" s="153" t="str">
        <f ca="1">IFERROR(IF(Prêt_Non_Payé*Valeurs_Entrées,Numéro_Paiement,""), "")</f>
        <v/>
      </c>
      <c r="C126" s="150" t="str">
        <f ca="1">IFERROR(IF(Prêt_Non_Payé*Valeurs_Entrées,Date_Paiement,""), "")</f>
        <v/>
      </c>
      <c r="D126" s="152" t="str">
        <f ca="1">IFERROR(IF(Prêt_Non_Payé*Valeurs_Entrées,Solde_Départ,""), "")</f>
        <v/>
      </c>
      <c r="E126" s="152" t="str">
        <f ca="1">IFERROR(IF(Prêt_Non_Payé*Valeurs_Entrées,Paiement_Mensuel,""), "")</f>
        <v/>
      </c>
      <c r="F126" s="152" t="str">
        <f ca="1">IFERROR(IF(Prêt_Non_Payé*Valeurs_Entrées,Capital,""), "")</f>
        <v/>
      </c>
      <c r="G126" s="152" t="str">
        <f ca="1">IFERROR(IF(Prêt_Non_Payé*Valeurs_Entrées,Intérêts,""), "")</f>
        <v/>
      </c>
      <c r="H126" s="152" t="str">
        <f ca="1">IFERROR(IF(Prêt_Non_Payé*Valeurs_Entrées,Solde_Final,""), "")</f>
        <v/>
      </c>
    </row>
    <row r="127" spans="2:8" x14ac:dyDescent="0.25">
      <c r="B127" s="153" t="str">
        <f ca="1">IFERROR(IF(Prêt_Non_Payé*Valeurs_Entrées,Numéro_Paiement,""), "")</f>
        <v/>
      </c>
      <c r="C127" s="150" t="str">
        <f ca="1">IFERROR(IF(Prêt_Non_Payé*Valeurs_Entrées,Date_Paiement,""), "")</f>
        <v/>
      </c>
      <c r="D127" s="152" t="str">
        <f ca="1">IFERROR(IF(Prêt_Non_Payé*Valeurs_Entrées,Solde_Départ,""), "")</f>
        <v/>
      </c>
      <c r="E127" s="152" t="str">
        <f ca="1">IFERROR(IF(Prêt_Non_Payé*Valeurs_Entrées,Paiement_Mensuel,""), "")</f>
        <v/>
      </c>
      <c r="F127" s="152" t="str">
        <f ca="1">IFERROR(IF(Prêt_Non_Payé*Valeurs_Entrées,Capital,""), "")</f>
        <v/>
      </c>
      <c r="G127" s="152" t="str">
        <f ca="1">IFERROR(IF(Prêt_Non_Payé*Valeurs_Entrées,Intérêts,""), "")</f>
        <v/>
      </c>
      <c r="H127" s="152" t="str">
        <f ca="1">IFERROR(IF(Prêt_Non_Payé*Valeurs_Entrées,Solde_Final,""), "")</f>
        <v/>
      </c>
    </row>
    <row r="128" spans="2:8" x14ac:dyDescent="0.25">
      <c r="B128" s="153" t="str">
        <f ca="1">IFERROR(IF(Prêt_Non_Payé*Valeurs_Entrées,Numéro_Paiement,""), "")</f>
        <v/>
      </c>
      <c r="C128" s="150" t="str">
        <f ca="1">IFERROR(IF(Prêt_Non_Payé*Valeurs_Entrées,Date_Paiement,""), "")</f>
        <v/>
      </c>
      <c r="D128" s="152" t="str">
        <f ca="1">IFERROR(IF(Prêt_Non_Payé*Valeurs_Entrées,Solde_Départ,""), "")</f>
        <v/>
      </c>
      <c r="E128" s="152" t="str">
        <f ca="1">IFERROR(IF(Prêt_Non_Payé*Valeurs_Entrées,Paiement_Mensuel,""), "")</f>
        <v/>
      </c>
      <c r="F128" s="152" t="str">
        <f ca="1">IFERROR(IF(Prêt_Non_Payé*Valeurs_Entrées,Capital,""), "")</f>
        <v/>
      </c>
      <c r="G128" s="152" t="str">
        <f ca="1">IFERROR(IF(Prêt_Non_Payé*Valeurs_Entrées,Intérêts,""), "")</f>
        <v/>
      </c>
      <c r="H128" s="152" t="str">
        <f ca="1">IFERROR(IF(Prêt_Non_Payé*Valeurs_Entrées,Solde_Final,""), "")</f>
        <v/>
      </c>
    </row>
    <row r="129" spans="2:8" x14ac:dyDescent="0.25">
      <c r="B129" s="153" t="str">
        <f ca="1">IFERROR(IF(Prêt_Non_Payé*Valeurs_Entrées,Numéro_Paiement,""), "")</f>
        <v/>
      </c>
      <c r="C129" s="150" t="str">
        <f ca="1">IFERROR(IF(Prêt_Non_Payé*Valeurs_Entrées,Date_Paiement,""), "")</f>
        <v/>
      </c>
      <c r="D129" s="152" t="str">
        <f ca="1">IFERROR(IF(Prêt_Non_Payé*Valeurs_Entrées,Solde_Départ,""), "")</f>
        <v/>
      </c>
      <c r="E129" s="152" t="str">
        <f ca="1">IFERROR(IF(Prêt_Non_Payé*Valeurs_Entrées,Paiement_Mensuel,""), "")</f>
        <v/>
      </c>
      <c r="F129" s="152" t="str">
        <f ca="1">IFERROR(IF(Prêt_Non_Payé*Valeurs_Entrées,Capital,""), "")</f>
        <v/>
      </c>
      <c r="G129" s="152" t="str">
        <f ca="1">IFERROR(IF(Prêt_Non_Payé*Valeurs_Entrées,Intérêts,""), "")</f>
        <v/>
      </c>
      <c r="H129" s="152" t="str">
        <f ca="1">IFERROR(IF(Prêt_Non_Payé*Valeurs_Entrées,Solde_Final,""), "")</f>
        <v/>
      </c>
    </row>
    <row r="130" spans="2:8" x14ac:dyDescent="0.25">
      <c r="B130" s="153" t="str">
        <f ca="1">IFERROR(IF(Prêt_Non_Payé*Valeurs_Entrées,Numéro_Paiement,""), "")</f>
        <v/>
      </c>
      <c r="C130" s="150" t="str">
        <f ca="1">IFERROR(IF(Prêt_Non_Payé*Valeurs_Entrées,Date_Paiement,""), "")</f>
        <v/>
      </c>
      <c r="D130" s="152" t="str">
        <f ca="1">IFERROR(IF(Prêt_Non_Payé*Valeurs_Entrées,Solde_Départ,""), "")</f>
        <v/>
      </c>
      <c r="E130" s="152" t="str">
        <f ca="1">IFERROR(IF(Prêt_Non_Payé*Valeurs_Entrées,Paiement_Mensuel,""), "")</f>
        <v/>
      </c>
      <c r="F130" s="152" t="str">
        <f ca="1">IFERROR(IF(Prêt_Non_Payé*Valeurs_Entrées,Capital,""), "")</f>
        <v/>
      </c>
      <c r="G130" s="152" t="str">
        <f ca="1">IFERROR(IF(Prêt_Non_Payé*Valeurs_Entrées,Intérêts,""), "")</f>
        <v/>
      </c>
      <c r="H130" s="152" t="str">
        <f ca="1">IFERROR(IF(Prêt_Non_Payé*Valeurs_Entrées,Solde_Final,""), "")</f>
        <v/>
      </c>
    </row>
    <row r="131" spans="2:8" x14ac:dyDescent="0.25">
      <c r="B131" s="153" t="str">
        <f ca="1">IFERROR(IF(Prêt_Non_Payé*Valeurs_Entrées,Numéro_Paiement,""), "")</f>
        <v/>
      </c>
      <c r="C131" s="150" t="str">
        <f ca="1">IFERROR(IF(Prêt_Non_Payé*Valeurs_Entrées,Date_Paiement,""), "")</f>
        <v/>
      </c>
      <c r="D131" s="152" t="str">
        <f ca="1">IFERROR(IF(Prêt_Non_Payé*Valeurs_Entrées,Solde_Départ,""), "")</f>
        <v/>
      </c>
      <c r="E131" s="152" t="str">
        <f ca="1">IFERROR(IF(Prêt_Non_Payé*Valeurs_Entrées,Paiement_Mensuel,""), "")</f>
        <v/>
      </c>
      <c r="F131" s="152" t="str">
        <f ca="1">IFERROR(IF(Prêt_Non_Payé*Valeurs_Entrées,Capital,""), "")</f>
        <v/>
      </c>
      <c r="G131" s="152" t="str">
        <f ca="1">IFERROR(IF(Prêt_Non_Payé*Valeurs_Entrées,Intérêts,""), "")</f>
        <v/>
      </c>
      <c r="H131" s="152" t="str">
        <f ca="1">IFERROR(IF(Prêt_Non_Payé*Valeurs_Entrées,Solde_Final,""), "")</f>
        <v/>
      </c>
    </row>
    <row r="132" spans="2:8" x14ac:dyDescent="0.25">
      <c r="B132" s="153" t="str">
        <f ca="1">IFERROR(IF(Prêt_Non_Payé*Valeurs_Entrées,Numéro_Paiement,""), "")</f>
        <v/>
      </c>
      <c r="C132" s="150" t="str">
        <f ca="1">IFERROR(IF(Prêt_Non_Payé*Valeurs_Entrées,Date_Paiement,""), "")</f>
        <v/>
      </c>
      <c r="D132" s="152" t="str">
        <f ca="1">IFERROR(IF(Prêt_Non_Payé*Valeurs_Entrées,Solde_Départ,""), "")</f>
        <v/>
      </c>
      <c r="E132" s="152" t="str">
        <f ca="1">IFERROR(IF(Prêt_Non_Payé*Valeurs_Entrées,Paiement_Mensuel,""), "")</f>
        <v/>
      </c>
      <c r="F132" s="152" t="str">
        <f ca="1">IFERROR(IF(Prêt_Non_Payé*Valeurs_Entrées,Capital,""), "")</f>
        <v/>
      </c>
      <c r="G132" s="152" t="str">
        <f ca="1">IFERROR(IF(Prêt_Non_Payé*Valeurs_Entrées,Intérêts,""), "")</f>
        <v/>
      </c>
      <c r="H132" s="152" t="str">
        <f ca="1">IFERROR(IF(Prêt_Non_Payé*Valeurs_Entrées,Solde_Final,""), "")</f>
        <v/>
      </c>
    </row>
    <row r="133" spans="2:8" x14ac:dyDescent="0.25">
      <c r="B133" s="153" t="str">
        <f ca="1">IFERROR(IF(Prêt_Non_Payé*Valeurs_Entrées,Numéro_Paiement,""), "")</f>
        <v/>
      </c>
      <c r="C133" s="150" t="str">
        <f ca="1">IFERROR(IF(Prêt_Non_Payé*Valeurs_Entrées,Date_Paiement,""), "")</f>
        <v/>
      </c>
      <c r="D133" s="152" t="str">
        <f ca="1">IFERROR(IF(Prêt_Non_Payé*Valeurs_Entrées,Solde_Départ,""), "")</f>
        <v/>
      </c>
      <c r="E133" s="152" t="str">
        <f ca="1">IFERROR(IF(Prêt_Non_Payé*Valeurs_Entrées,Paiement_Mensuel,""), "")</f>
        <v/>
      </c>
      <c r="F133" s="152" t="str">
        <f ca="1">IFERROR(IF(Prêt_Non_Payé*Valeurs_Entrées,Capital,""), "")</f>
        <v/>
      </c>
      <c r="G133" s="152" t="str">
        <f ca="1">IFERROR(IF(Prêt_Non_Payé*Valeurs_Entrées,Intérêts,""), "")</f>
        <v/>
      </c>
      <c r="H133" s="152" t="str">
        <f ca="1">IFERROR(IF(Prêt_Non_Payé*Valeurs_Entrées,Solde_Final,""), "")</f>
        <v/>
      </c>
    </row>
    <row r="134" spans="2:8" x14ac:dyDescent="0.25">
      <c r="B134" s="153" t="str">
        <f ca="1">IFERROR(IF(Prêt_Non_Payé*Valeurs_Entrées,Numéro_Paiement,""), "")</f>
        <v/>
      </c>
      <c r="C134" s="150" t="str">
        <f ca="1">IFERROR(IF(Prêt_Non_Payé*Valeurs_Entrées,Date_Paiement,""), "")</f>
        <v/>
      </c>
      <c r="D134" s="152" t="str">
        <f ca="1">IFERROR(IF(Prêt_Non_Payé*Valeurs_Entrées,Solde_Départ,""), "")</f>
        <v/>
      </c>
      <c r="E134" s="152" t="str">
        <f ca="1">IFERROR(IF(Prêt_Non_Payé*Valeurs_Entrées,Paiement_Mensuel,""), "")</f>
        <v/>
      </c>
      <c r="F134" s="152" t="str">
        <f ca="1">IFERROR(IF(Prêt_Non_Payé*Valeurs_Entrées,Capital,""), "")</f>
        <v/>
      </c>
      <c r="G134" s="152" t="str">
        <f ca="1">IFERROR(IF(Prêt_Non_Payé*Valeurs_Entrées,Intérêts,""), "")</f>
        <v/>
      </c>
      <c r="H134" s="152" t="str">
        <f ca="1">IFERROR(IF(Prêt_Non_Payé*Valeurs_Entrées,Solde_Final,""), "")</f>
        <v/>
      </c>
    </row>
    <row r="135" spans="2:8" x14ac:dyDescent="0.25">
      <c r="B135" s="153" t="str">
        <f ca="1">IFERROR(IF(Prêt_Non_Payé*Valeurs_Entrées,Numéro_Paiement,""), "")</f>
        <v/>
      </c>
      <c r="C135" s="150" t="str">
        <f ca="1">IFERROR(IF(Prêt_Non_Payé*Valeurs_Entrées,Date_Paiement,""), "")</f>
        <v/>
      </c>
      <c r="D135" s="152" t="str">
        <f ca="1">IFERROR(IF(Prêt_Non_Payé*Valeurs_Entrées,Solde_Départ,""), "")</f>
        <v/>
      </c>
      <c r="E135" s="152" t="str">
        <f ca="1">IFERROR(IF(Prêt_Non_Payé*Valeurs_Entrées,Paiement_Mensuel,""), "")</f>
        <v/>
      </c>
      <c r="F135" s="152" t="str">
        <f ca="1">IFERROR(IF(Prêt_Non_Payé*Valeurs_Entrées,Capital,""), "")</f>
        <v/>
      </c>
      <c r="G135" s="152" t="str">
        <f ca="1">IFERROR(IF(Prêt_Non_Payé*Valeurs_Entrées,Intérêts,""), "")</f>
        <v/>
      </c>
      <c r="H135" s="152" t="str">
        <f ca="1">IFERROR(IF(Prêt_Non_Payé*Valeurs_Entrées,Solde_Final,""), "")</f>
        <v/>
      </c>
    </row>
    <row r="136" spans="2:8" x14ac:dyDescent="0.25">
      <c r="B136" s="153" t="str">
        <f ca="1">IFERROR(IF(Prêt_Non_Payé*Valeurs_Entrées,Numéro_Paiement,""), "")</f>
        <v/>
      </c>
      <c r="C136" s="150" t="str">
        <f ca="1">IFERROR(IF(Prêt_Non_Payé*Valeurs_Entrées,Date_Paiement,""), "")</f>
        <v/>
      </c>
      <c r="D136" s="152" t="str">
        <f ca="1">IFERROR(IF(Prêt_Non_Payé*Valeurs_Entrées,Solde_Départ,""), "")</f>
        <v/>
      </c>
      <c r="E136" s="152" t="str">
        <f ca="1">IFERROR(IF(Prêt_Non_Payé*Valeurs_Entrées,Paiement_Mensuel,""), "")</f>
        <v/>
      </c>
      <c r="F136" s="152" t="str">
        <f ca="1">IFERROR(IF(Prêt_Non_Payé*Valeurs_Entrées,Capital,""), "")</f>
        <v/>
      </c>
      <c r="G136" s="152" t="str">
        <f ca="1">IFERROR(IF(Prêt_Non_Payé*Valeurs_Entrées,Intérêts,""), "")</f>
        <v/>
      </c>
      <c r="H136" s="152" t="str">
        <f ca="1">IFERROR(IF(Prêt_Non_Payé*Valeurs_Entrées,Solde_Final,""), "")</f>
        <v/>
      </c>
    </row>
    <row r="137" spans="2:8" x14ac:dyDescent="0.25">
      <c r="B137" s="153" t="str">
        <f ca="1">IFERROR(IF(Prêt_Non_Payé*Valeurs_Entrées,Numéro_Paiement,""), "")</f>
        <v/>
      </c>
      <c r="C137" s="150" t="str">
        <f ca="1">IFERROR(IF(Prêt_Non_Payé*Valeurs_Entrées,Date_Paiement,""), "")</f>
        <v/>
      </c>
      <c r="D137" s="152" t="str">
        <f ca="1">IFERROR(IF(Prêt_Non_Payé*Valeurs_Entrées,Solde_Départ,""), "")</f>
        <v/>
      </c>
      <c r="E137" s="152" t="str">
        <f ca="1">IFERROR(IF(Prêt_Non_Payé*Valeurs_Entrées,Paiement_Mensuel,""), "")</f>
        <v/>
      </c>
      <c r="F137" s="152" t="str">
        <f ca="1">IFERROR(IF(Prêt_Non_Payé*Valeurs_Entrées,Capital,""), "")</f>
        <v/>
      </c>
      <c r="G137" s="152" t="str">
        <f ca="1">IFERROR(IF(Prêt_Non_Payé*Valeurs_Entrées,Intérêts,""), "")</f>
        <v/>
      </c>
      <c r="H137" s="152" t="str">
        <f ca="1">IFERROR(IF(Prêt_Non_Payé*Valeurs_Entrées,Solde_Final,""), "")</f>
        <v/>
      </c>
    </row>
    <row r="138" spans="2:8" x14ac:dyDescent="0.25">
      <c r="B138" s="153" t="str">
        <f ca="1">IFERROR(IF(Prêt_Non_Payé*Valeurs_Entrées,Numéro_Paiement,""), "")</f>
        <v/>
      </c>
      <c r="C138" s="150" t="str">
        <f ca="1">IFERROR(IF(Prêt_Non_Payé*Valeurs_Entrées,Date_Paiement,""), "")</f>
        <v/>
      </c>
      <c r="D138" s="152" t="str">
        <f ca="1">IFERROR(IF(Prêt_Non_Payé*Valeurs_Entrées,Solde_Départ,""), "")</f>
        <v/>
      </c>
      <c r="E138" s="152" t="str">
        <f ca="1">IFERROR(IF(Prêt_Non_Payé*Valeurs_Entrées,Paiement_Mensuel,""), "")</f>
        <v/>
      </c>
      <c r="F138" s="152" t="str">
        <f ca="1">IFERROR(IF(Prêt_Non_Payé*Valeurs_Entrées,Capital,""), "")</f>
        <v/>
      </c>
      <c r="G138" s="152" t="str">
        <f ca="1">IFERROR(IF(Prêt_Non_Payé*Valeurs_Entrées,Intérêts,""), "")</f>
        <v/>
      </c>
      <c r="H138" s="152" t="str">
        <f ca="1">IFERROR(IF(Prêt_Non_Payé*Valeurs_Entrées,Solde_Final,""), "")</f>
        <v/>
      </c>
    </row>
    <row r="139" spans="2:8" x14ac:dyDescent="0.25">
      <c r="B139" s="153" t="str">
        <f ca="1">IFERROR(IF(Prêt_Non_Payé*Valeurs_Entrées,Numéro_Paiement,""), "")</f>
        <v/>
      </c>
      <c r="C139" s="150" t="str">
        <f ca="1">IFERROR(IF(Prêt_Non_Payé*Valeurs_Entrées,Date_Paiement,""), "")</f>
        <v/>
      </c>
      <c r="D139" s="152" t="str">
        <f ca="1">IFERROR(IF(Prêt_Non_Payé*Valeurs_Entrées,Solde_Départ,""), "")</f>
        <v/>
      </c>
      <c r="E139" s="152" t="str">
        <f ca="1">IFERROR(IF(Prêt_Non_Payé*Valeurs_Entrées,Paiement_Mensuel,""), "")</f>
        <v/>
      </c>
      <c r="F139" s="152" t="str">
        <f ca="1">IFERROR(IF(Prêt_Non_Payé*Valeurs_Entrées,Capital,""), "")</f>
        <v/>
      </c>
      <c r="G139" s="152" t="str">
        <f ca="1">IFERROR(IF(Prêt_Non_Payé*Valeurs_Entrées,Intérêts,""), "")</f>
        <v/>
      </c>
      <c r="H139" s="152" t="str">
        <f ca="1">IFERROR(IF(Prêt_Non_Payé*Valeurs_Entrées,Solde_Final,""), "")</f>
        <v/>
      </c>
    </row>
    <row r="140" spans="2:8" x14ac:dyDescent="0.25">
      <c r="B140" s="153" t="str">
        <f ca="1">IFERROR(IF(Prêt_Non_Payé*Valeurs_Entrées,Numéro_Paiement,""), "")</f>
        <v/>
      </c>
      <c r="C140" s="150" t="str">
        <f ca="1">IFERROR(IF(Prêt_Non_Payé*Valeurs_Entrées,Date_Paiement,""), "")</f>
        <v/>
      </c>
      <c r="D140" s="152" t="str">
        <f ca="1">IFERROR(IF(Prêt_Non_Payé*Valeurs_Entrées,Solde_Départ,""), "")</f>
        <v/>
      </c>
      <c r="E140" s="152" t="str">
        <f ca="1">IFERROR(IF(Prêt_Non_Payé*Valeurs_Entrées,Paiement_Mensuel,""), "")</f>
        <v/>
      </c>
      <c r="F140" s="152" t="str">
        <f ca="1">IFERROR(IF(Prêt_Non_Payé*Valeurs_Entrées,Capital,""), "")</f>
        <v/>
      </c>
      <c r="G140" s="152" t="str">
        <f ca="1">IFERROR(IF(Prêt_Non_Payé*Valeurs_Entrées,Intérêts,""), "")</f>
        <v/>
      </c>
      <c r="H140" s="152" t="str">
        <f ca="1">IFERROR(IF(Prêt_Non_Payé*Valeurs_Entrées,Solde_Final,""), "")</f>
        <v/>
      </c>
    </row>
    <row r="141" spans="2:8" x14ac:dyDescent="0.25">
      <c r="B141" s="153" t="str">
        <f ca="1">IFERROR(IF(Prêt_Non_Payé*Valeurs_Entrées,Numéro_Paiement,""), "")</f>
        <v/>
      </c>
      <c r="C141" s="150" t="str">
        <f ca="1">IFERROR(IF(Prêt_Non_Payé*Valeurs_Entrées,Date_Paiement,""), "")</f>
        <v/>
      </c>
      <c r="D141" s="152" t="str">
        <f ca="1">IFERROR(IF(Prêt_Non_Payé*Valeurs_Entrées,Solde_Départ,""), "")</f>
        <v/>
      </c>
      <c r="E141" s="152" t="str">
        <f ca="1">IFERROR(IF(Prêt_Non_Payé*Valeurs_Entrées,Paiement_Mensuel,""), "")</f>
        <v/>
      </c>
      <c r="F141" s="152" t="str">
        <f ca="1">IFERROR(IF(Prêt_Non_Payé*Valeurs_Entrées,Capital,""), "")</f>
        <v/>
      </c>
      <c r="G141" s="152" t="str">
        <f ca="1">IFERROR(IF(Prêt_Non_Payé*Valeurs_Entrées,Intérêts,""), "")</f>
        <v/>
      </c>
      <c r="H141" s="152" t="str">
        <f ca="1">IFERROR(IF(Prêt_Non_Payé*Valeurs_Entrées,Solde_Final,""), "")</f>
        <v/>
      </c>
    </row>
    <row r="142" spans="2:8" x14ac:dyDescent="0.25">
      <c r="B142" s="153" t="str">
        <f ca="1">IFERROR(IF(Prêt_Non_Payé*Valeurs_Entrées,Numéro_Paiement,""), "")</f>
        <v/>
      </c>
      <c r="C142" s="150" t="str">
        <f ca="1">IFERROR(IF(Prêt_Non_Payé*Valeurs_Entrées,Date_Paiement,""), "")</f>
        <v/>
      </c>
      <c r="D142" s="152" t="str">
        <f ca="1">IFERROR(IF(Prêt_Non_Payé*Valeurs_Entrées,Solde_Départ,""), "")</f>
        <v/>
      </c>
      <c r="E142" s="152" t="str">
        <f ca="1">IFERROR(IF(Prêt_Non_Payé*Valeurs_Entrées,Paiement_Mensuel,""), "")</f>
        <v/>
      </c>
      <c r="F142" s="152" t="str">
        <f ca="1">IFERROR(IF(Prêt_Non_Payé*Valeurs_Entrées,Capital,""), "")</f>
        <v/>
      </c>
      <c r="G142" s="152" t="str">
        <f ca="1">IFERROR(IF(Prêt_Non_Payé*Valeurs_Entrées,Intérêts,""), "")</f>
        <v/>
      </c>
      <c r="H142" s="152" t="str">
        <f ca="1">IFERROR(IF(Prêt_Non_Payé*Valeurs_Entrées,Solde_Final,""), "")</f>
        <v/>
      </c>
    </row>
    <row r="143" spans="2:8" x14ac:dyDescent="0.25">
      <c r="B143" s="153" t="str">
        <f ca="1">IFERROR(IF(Prêt_Non_Payé*Valeurs_Entrées,Numéro_Paiement,""), "")</f>
        <v/>
      </c>
      <c r="C143" s="150" t="str">
        <f ca="1">IFERROR(IF(Prêt_Non_Payé*Valeurs_Entrées,Date_Paiement,""), "")</f>
        <v/>
      </c>
      <c r="D143" s="152" t="str">
        <f ca="1">IFERROR(IF(Prêt_Non_Payé*Valeurs_Entrées,Solde_Départ,""), "")</f>
        <v/>
      </c>
      <c r="E143" s="152" t="str">
        <f ca="1">IFERROR(IF(Prêt_Non_Payé*Valeurs_Entrées,Paiement_Mensuel,""), "")</f>
        <v/>
      </c>
      <c r="F143" s="152" t="str">
        <f ca="1">IFERROR(IF(Prêt_Non_Payé*Valeurs_Entrées,Capital,""), "")</f>
        <v/>
      </c>
      <c r="G143" s="152" t="str">
        <f ca="1">IFERROR(IF(Prêt_Non_Payé*Valeurs_Entrées,Intérêts,""), "")</f>
        <v/>
      </c>
      <c r="H143" s="152" t="str">
        <f ca="1">IFERROR(IF(Prêt_Non_Payé*Valeurs_Entrées,Solde_Final,""), "")</f>
        <v/>
      </c>
    </row>
    <row r="144" spans="2:8" x14ac:dyDescent="0.25">
      <c r="B144" s="153" t="str">
        <f ca="1">IFERROR(IF(Prêt_Non_Payé*Valeurs_Entrées,Numéro_Paiement,""), "")</f>
        <v/>
      </c>
      <c r="C144" s="150" t="str">
        <f ca="1">IFERROR(IF(Prêt_Non_Payé*Valeurs_Entrées,Date_Paiement,""), "")</f>
        <v/>
      </c>
      <c r="D144" s="152" t="str">
        <f ca="1">IFERROR(IF(Prêt_Non_Payé*Valeurs_Entrées,Solde_Départ,""), "")</f>
        <v/>
      </c>
      <c r="E144" s="152" t="str">
        <f ca="1">IFERROR(IF(Prêt_Non_Payé*Valeurs_Entrées,Paiement_Mensuel,""), "")</f>
        <v/>
      </c>
      <c r="F144" s="152" t="str">
        <f ca="1">IFERROR(IF(Prêt_Non_Payé*Valeurs_Entrées,Capital,""), "")</f>
        <v/>
      </c>
      <c r="G144" s="152" t="str">
        <f ca="1">IFERROR(IF(Prêt_Non_Payé*Valeurs_Entrées,Intérêts,""), "")</f>
        <v/>
      </c>
      <c r="H144" s="152" t="str">
        <f ca="1">IFERROR(IF(Prêt_Non_Payé*Valeurs_Entrées,Solde_Final,""), "")</f>
        <v/>
      </c>
    </row>
    <row r="145" spans="2:8" x14ac:dyDescent="0.25">
      <c r="B145" s="153" t="str">
        <f ca="1">IFERROR(IF(Prêt_Non_Payé*Valeurs_Entrées,Numéro_Paiement,""), "")</f>
        <v/>
      </c>
      <c r="C145" s="150" t="str">
        <f ca="1">IFERROR(IF(Prêt_Non_Payé*Valeurs_Entrées,Date_Paiement,""), "")</f>
        <v/>
      </c>
      <c r="D145" s="152" t="str">
        <f ca="1">IFERROR(IF(Prêt_Non_Payé*Valeurs_Entrées,Solde_Départ,""), "")</f>
        <v/>
      </c>
      <c r="E145" s="152" t="str">
        <f ca="1">IFERROR(IF(Prêt_Non_Payé*Valeurs_Entrées,Paiement_Mensuel,""), "")</f>
        <v/>
      </c>
      <c r="F145" s="152" t="str">
        <f ca="1">IFERROR(IF(Prêt_Non_Payé*Valeurs_Entrées,Capital,""), "")</f>
        <v/>
      </c>
      <c r="G145" s="152" t="str">
        <f ca="1">IFERROR(IF(Prêt_Non_Payé*Valeurs_Entrées,Intérêts,""), "")</f>
        <v/>
      </c>
      <c r="H145" s="152" t="str">
        <f ca="1">IFERROR(IF(Prêt_Non_Payé*Valeurs_Entrées,Solde_Final,""), "")</f>
        <v/>
      </c>
    </row>
    <row r="146" spans="2:8" x14ac:dyDescent="0.25">
      <c r="B146" s="153" t="str">
        <f ca="1">IFERROR(IF(Prêt_Non_Payé*Valeurs_Entrées,Numéro_Paiement,""), "")</f>
        <v/>
      </c>
      <c r="C146" s="150" t="str">
        <f ca="1">IFERROR(IF(Prêt_Non_Payé*Valeurs_Entrées,Date_Paiement,""), "")</f>
        <v/>
      </c>
      <c r="D146" s="152" t="str">
        <f ca="1">IFERROR(IF(Prêt_Non_Payé*Valeurs_Entrées,Solde_Départ,""), "")</f>
        <v/>
      </c>
      <c r="E146" s="152" t="str">
        <f ca="1">IFERROR(IF(Prêt_Non_Payé*Valeurs_Entrées,Paiement_Mensuel,""), "")</f>
        <v/>
      </c>
      <c r="F146" s="152" t="str">
        <f ca="1">IFERROR(IF(Prêt_Non_Payé*Valeurs_Entrées,Capital,""), "")</f>
        <v/>
      </c>
      <c r="G146" s="152" t="str">
        <f ca="1">IFERROR(IF(Prêt_Non_Payé*Valeurs_Entrées,Intérêts,""), "")</f>
        <v/>
      </c>
      <c r="H146" s="152" t="str">
        <f ca="1">IFERROR(IF(Prêt_Non_Payé*Valeurs_Entrées,Solde_Final,""), "")</f>
        <v/>
      </c>
    </row>
    <row r="147" spans="2:8" x14ac:dyDescent="0.25">
      <c r="B147" s="153" t="str">
        <f ca="1">IFERROR(IF(Prêt_Non_Payé*Valeurs_Entrées,Numéro_Paiement,""), "")</f>
        <v/>
      </c>
      <c r="C147" s="150" t="str">
        <f ca="1">IFERROR(IF(Prêt_Non_Payé*Valeurs_Entrées,Date_Paiement,""), "")</f>
        <v/>
      </c>
      <c r="D147" s="152" t="str">
        <f ca="1">IFERROR(IF(Prêt_Non_Payé*Valeurs_Entrées,Solde_Départ,""), "")</f>
        <v/>
      </c>
      <c r="E147" s="152" t="str">
        <f ca="1">IFERROR(IF(Prêt_Non_Payé*Valeurs_Entrées,Paiement_Mensuel,""), "")</f>
        <v/>
      </c>
      <c r="F147" s="152" t="str">
        <f ca="1">IFERROR(IF(Prêt_Non_Payé*Valeurs_Entrées,Capital,""), "")</f>
        <v/>
      </c>
      <c r="G147" s="152" t="str">
        <f ca="1">IFERROR(IF(Prêt_Non_Payé*Valeurs_Entrées,Intérêts,""), "")</f>
        <v/>
      </c>
      <c r="H147" s="152" t="str">
        <f ca="1">IFERROR(IF(Prêt_Non_Payé*Valeurs_Entrées,Solde_Final,""), "")</f>
        <v/>
      </c>
    </row>
    <row r="148" spans="2:8" x14ac:dyDescent="0.25">
      <c r="B148" s="153" t="str">
        <f ca="1">IFERROR(IF(Prêt_Non_Payé*Valeurs_Entrées,Numéro_Paiement,""), "")</f>
        <v/>
      </c>
      <c r="C148" s="150" t="str">
        <f ca="1">IFERROR(IF(Prêt_Non_Payé*Valeurs_Entrées,Date_Paiement,""), "")</f>
        <v/>
      </c>
      <c r="D148" s="152" t="str">
        <f ca="1">IFERROR(IF(Prêt_Non_Payé*Valeurs_Entrées,Solde_Départ,""), "")</f>
        <v/>
      </c>
      <c r="E148" s="152" t="str">
        <f ca="1">IFERROR(IF(Prêt_Non_Payé*Valeurs_Entrées,Paiement_Mensuel,""), "")</f>
        <v/>
      </c>
      <c r="F148" s="152" t="str">
        <f ca="1">IFERROR(IF(Prêt_Non_Payé*Valeurs_Entrées,Capital,""), "")</f>
        <v/>
      </c>
      <c r="G148" s="152" t="str">
        <f ca="1">IFERROR(IF(Prêt_Non_Payé*Valeurs_Entrées,Intérêts,""), "")</f>
        <v/>
      </c>
      <c r="H148" s="152" t="str">
        <f ca="1">IFERROR(IF(Prêt_Non_Payé*Valeurs_Entrées,Solde_Final,""), "")</f>
        <v/>
      </c>
    </row>
    <row r="149" spans="2:8" x14ac:dyDescent="0.25">
      <c r="B149" s="153" t="str">
        <f ca="1">IFERROR(IF(Prêt_Non_Payé*Valeurs_Entrées,Numéro_Paiement,""), "")</f>
        <v/>
      </c>
      <c r="C149" s="150" t="str">
        <f ca="1">IFERROR(IF(Prêt_Non_Payé*Valeurs_Entrées,Date_Paiement,""), "")</f>
        <v/>
      </c>
      <c r="D149" s="152" t="str">
        <f ca="1">IFERROR(IF(Prêt_Non_Payé*Valeurs_Entrées,Solde_Départ,""), "")</f>
        <v/>
      </c>
      <c r="E149" s="152" t="str">
        <f ca="1">IFERROR(IF(Prêt_Non_Payé*Valeurs_Entrées,Paiement_Mensuel,""), "")</f>
        <v/>
      </c>
      <c r="F149" s="152" t="str">
        <f ca="1">IFERROR(IF(Prêt_Non_Payé*Valeurs_Entrées,Capital,""), "")</f>
        <v/>
      </c>
      <c r="G149" s="152" t="str">
        <f ca="1">IFERROR(IF(Prêt_Non_Payé*Valeurs_Entrées,Intérêts,""), "")</f>
        <v/>
      </c>
      <c r="H149" s="152" t="str">
        <f ca="1">IFERROR(IF(Prêt_Non_Payé*Valeurs_Entrées,Solde_Final,""), "")</f>
        <v/>
      </c>
    </row>
    <row r="150" spans="2:8" x14ac:dyDescent="0.25">
      <c r="B150" s="153" t="str">
        <f ca="1">IFERROR(IF(Prêt_Non_Payé*Valeurs_Entrées,Numéro_Paiement,""), "")</f>
        <v/>
      </c>
      <c r="C150" s="150" t="str">
        <f ca="1">IFERROR(IF(Prêt_Non_Payé*Valeurs_Entrées,Date_Paiement,""), "")</f>
        <v/>
      </c>
      <c r="D150" s="152" t="str">
        <f ca="1">IFERROR(IF(Prêt_Non_Payé*Valeurs_Entrées,Solde_Départ,""), "")</f>
        <v/>
      </c>
      <c r="E150" s="152" t="str">
        <f ca="1">IFERROR(IF(Prêt_Non_Payé*Valeurs_Entrées,Paiement_Mensuel,""), "")</f>
        <v/>
      </c>
      <c r="F150" s="152" t="str">
        <f ca="1">IFERROR(IF(Prêt_Non_Payé*Valeurs_Entrées,Capital,""), "")</f>
        <v/>
      </c>
      <c r="G150" s="152" t="str">
        <f ca="1">IFERROR(IF(Prêt_Non_Payé*Valeurs_Entrées,Intérêts,""), "")</f>
        <v/>
      </c>
      <c r="H150" s="152" t="str">
        <f ca="1">IFERROR(IF(Prêt_Non_Payé*Valeurs_Entrées,Solde_Final,""), "")</f>
        <v/>
      </c>
    </row>
    <row r="151" spans="2:8" x14ac:dyDescent="0.25">
      <c r="B151" s="153" t="str">
        <f ca="1">IFERROR(IF(Prêt_Non_Payé*Valeurs_Entrées,Numéro_Paiement,""), "")</f>
        <v/>
      </c>
      <c r="C151" s="150" t="str">
        <f ca="1">IFERROR(IF(Prêt_Non_Payé*Valeurs_Entrées,Date_Paiement,""), "")</f>
        <v/>
      </c>
      <c r="D151" s="152" t="str">
        <f ca="1">IFERROR(IF(Prêt_Non_Payé*Valeurs_Entrées,Solde_Départ,""), "")</f>
        <v/>
      </c>
      <c r="E151" s="152" t="str">
        <f ca="1">IFERROR(IF(Prêt_Non_Payé*Valeurs_Entrées,Paiement_Mensuel,""), "")</f>
        <v/>
      </c>
      <c r="F151" s="152" t="str">
        <f ca="1">IFERROR(IF(Prêt_Non_Payé*Valeurs_Entrées,Capital,""), "")</f>
        <v/>
      </c>
      <c r="G151" s="152" t="str">
        <f ca="1">IFERROR(IF(Prêt_Non_Payé*Valeurs_Entrées,Intérêts,""), "")</f>
        <v/>
      </c>
      <c r="H151" s="152" t="str">
        <f ca="1">IFERROR(IF(Prêt_Non_Payé*Valeurs_Entrées,Solde_Final,""), "")</f>
        <v/>
      </c>
    </row>
    <row r="152" spans="2:8" x14ac:dyDescent="0.25">
      <c r="B152" s="153" t="str">
        <f ca="1">IFERROR(IF(Prêt_Non_Payé*Valeurs_Entrées,Numéro_Paiement,""), "")</f>
        <v/>
      </c>
      <c r="C152" s="150" t="str">
        <f ca="1">IFERROR(IF(Prêt_Non_Payé*Valeurs_Entrées,Date_Paiement,""), "")</f>
        <v/>
      </c>
      <c r="D152" s="152" t="str">
        <f ca="1">IFERROR(IF(Prêt_Non_Payé*Valeurs_Entrées,Solde_Départ,""), "")</f>
        <v/>
      </c>
      <c r="E152" s="152" t="str">
        <f ca="1">IFERROR(IF(Prêt_Non_Payé*Valeurs_Entrées,Paiement_Mensuel,""), "")</f>
        <v/>
      </c>
      <c r="F152" s="152" t="str">
        <f ca="1">IFERROR(IF(Prêt_Non_Payé*Valeurs_Entrées,Capital,""), "")</f>
        <v/>
      </c>
      <c r="G152" s="152" t="str">
        <f ca="1">IFERROR(IF(Prêt_Non_Payé*Valeurs_Entrées,Intérêts,""), "")</f>
        <v/>
      </c>
      <c r="H152" s="152" t="str">
        <f ca="1">IFERROR(IF(Prêt_Non_Payé*Valeurs_Entrées,Solde_Final,""), "")</f>
        <v/>
      </c>
    </row>
    <row r="153" spans="2:8" x14ac:dyDescent="0.25">
      <c r="B153" s="153" t="str">
        <f ca="1">IFERROR(IF(Prêt_Non_Payé*Valeurs_Entrées,Numéro_Paiement,""), "")</f>
        <v/>
      </c>
      <c r="C153" s="150" t="str">
        <f ca="1">IFERROR(IF(Prêt_Non_Payé*Valeurs_Entrées,Date_Paiement,""), "")</f>
        <v/>
      </c>
      <c r="D153" s="152" t="str">
        <f ca="1">IFERROR(IF(Prêt_Non_Payé*Valeurs_Entrées,Solde_Départ,""), "")</f>
        <v/>
      </c>
      <c r="E153" s="152" t="str">
        <f ca="1">IFERROR(IF(Prêt_Non_Payé*Valeurs_Entrées,Paiement_Mensuel,""), "")</f>
        <v/>
      </c>
      <c r="F153" s="152" t="str">
        <f ca="1">IFERROR(IF(Prêt_Non_Payé*Valeurs_Entrées,Capital,""), "")</f>
        <v/>
      </c>
      <c r="G153" s="152" t="str">
        <f ca="1">IFERROR(IF(Prêt_Non_Payé*Valeurs_Entrées,Intérêts,""), "")</f>
        <v/>
      </c>
      <c r="H153" s="152" t="str">
        <f ca="1">IFERROR(IF(Prêt_Non_Payé*Valeurs_Entrées,Solde_Final,""), "")</f>
        <v/>
      </c>
    </row>
    <row r="154" spans="2:8" x14ac:dyDescent="0.25">
      <c r="B154" s="153" t="str">
        <f ca="1">IFERROR(IF(Prêt_Non_Payé*Valeurs_Entrées,Numéro_Paiement,""), "")</f>
        <v/>
      </c>
      <c r="C154" s="150" t="str">
        <f ca="1">IFERROR(IF(Prêt_Non_Payé*Valeurs_Entrées,Date_Paiement,""), "")</f>
        <v/>
      </c>
      <c r="D154" s="152" t="str">
        <f ca="1">IFERROR(IF(Prêt_Non_Payé*Valeurs_Entrées,Solde_Départ,""), "")</f>
        <v/>
      </c>
      <c r="E154" s="152" t="str">
        <f ca="1">IFERROR(IF(Prêt_Non_Payé*Valeurs_Entrées,Paiement_Mensuel,""), "")</f>
        <v/>
      </c>
      <c r="F154" s="152" t="str">
        <f ca="1">IFERROR(IF(Prêt_Non_Payé*Valeurs_Entrées,Capital,""), "")</f>
        <v/>
      </c>
      <c r="G154" s="152" t="str">
        <f ca="1">IFERROR(IF(Prêt_Non_Payé*Valeurs_Entrées,Intérêts,""), "")</f>
        <v/>
      </c>
      <c r="H154" s="152" t="str">
        <f ca="1">IFERROR(IF(Prêt_Non_Payé*Valeurs_Entrées,Solde_Final,""), "")</f>
        <v/>
      </c>
    </row>
    <row r="155" spans="2:8" x14ac:dyDescent="0.25">
      <c r="B155" s="153" t="str">
        <f ca="1">IFERROR(IF(Prêt_Non_Payé*Valeurs_Entrées,Numéro_Paiement,""), "")</f>
        <v/>
      </c>
      <c r="C155" s="150" t="str">
        <f ca="1">IFERROR(IF(Prêt_Non_Payé*Valeurs_Entrées,Date_Paiement,""), "")</f>
        <v/>
      </c>
      <c r="D155" s="152" t="str">
        <f ca="1">IFERROR(IF(Prêt_Non_Payé*Valeurs_Entrées,Solde_Départ,""), "")</f>
        <v/>
      </c>
      <c r="E155" s="152" t="str">
        <f ca="1">IFERROR(IF(Prêt_Non_Payé*Valeurs_Entrées,Paiement_Mensuel,""), "")</f>
        <v/>
      </c>
      <c r="F155" s="152" t="str">
        <f ca="1">IFERROR(IF(Prêt_Non_Payé*Valeurs_Entrées,Capital,""), "")</f>
        <v/>
      </c>
      <c r="G155" s="152" t="str">
        <f ca="1">IFERROR(IF(Prêt_Non_Payé*Valeurs_Entrées,Intérêts,""), "")</f>
        <v/>
      </c>
      <c r="H155" s="152" t="str">
        <f ca="1">IFERROR(IF(Prêt_Non_Payé*Valeurs_Entrées,Solde_Final,""), "")</f>
        <v/>
      </c>
    </row>
    <row r="156" spans="2:8" x14ac:dyDescent="0.25">
      <c r="B156" s="153" t="str">
        <f ca="1">IFERROR(IF(Prêt_Non_Payé*Valeurs_Entrées,Numéro_Paiement,""), "")</f>
        <v/>
      </c>
      <c r="C156" s="150" t="str">
        <f ca="1">IFERROR(IF(Prêt_Non_Payé*Valeurs_Entrées,Date_Paiement,""), "")</f>
        <v/>
      </c>
      <c r="D156" s="152" t="str">
        <f ca="1">IFERROR(IF(Prêt_Non_Payé*Valeurs_Entrées,Solde_Départ,""), "")</f>
        <v/>
      </c>
      <c r="E156" s="152" t="str">
        <f ca="1">IFERROR(IF(Prêt_Non_Payé*Valeurs_Entrées,Paiement_Mensuel,""), "")</f>
        <v/>
      </c>
      <c r="F156" s="152" t="str">
        <f ca="1">IFERROR(IF(Prêt_Non_Payé*Valeurs_Entrées,Capital,""), "")</f>
        <v/>
      </c>
      <c r="G156" s="152" t="str">
        <f ca="1">IFERROR(IF(Prêt_Non_Payé*Valeurs_Entrées,Intérêts,""), "")</f>
        <v/>
      </c>
      <c r="H156" s="152" t="str">
        <f ca="1">IFERROR(IF(Prêt_Non_Payé*Valeurs_Entrées,Solde_Final,""), "")</f>
        <v/>
      </c>
    </row>
    <row r="157" spans="2:8" x14ac:dyDescent="0.25">
      <c r="B157" s="153" t="str">
        <f ca="1">IFERROR(IF(Prêt_Non_Payé*Valeurs_Entrées,Numéro_Paiement,""), "")</f>
        <v/>
      </c>
      <c r="C157" s="150" t="str">
        <f ca="1">IFERROR(IF(Prêt_Non_Payé*Valeurs_Entrées,Date_Paiement,""), "")</f>
        <v/>
      </c>
      <c r="D157" s="152" t="str">
        <f ca="1">IFERROR(IF(Prêt_Non_Payé*Valeurs_Entrées,Solde_Départ,""), "")</f>
        <v/>
      </c>
      <c r="E157" s="152" t="str">
        <f ca="1">IFERROR(IF(Prêt_Non_Payé*Valeurs_Entrées,Paiement_Mensuel,""), "")</f>
        <v/>
      </c>
      <c r="F157" s="152" t="str">
        <f ca="1">IFERROR(IF(Prêt_Non_Payé*Valeurs_Entrées,Capital,""), "")</f>
        <v/>
      </c>
      <c r="G157" s="152" t="str">
        <f ca="1">IFERROR(IF(Prêt_Non_Payé*Valeurs_Entrées,Intérêts,""), "")</f>
        <v/>
      </c>
      <c r="H157" s="152" t="str">
        <f ca="1">IFERROR(IF(Prêt_Non_Payé*Valeurs_Entrées,Solde_Final,""), "")</f>
        <v/>
      </c>
    </row>
    <row r="158" spans="2:8" x14ac:dyDescent="0.25">
      <c r="B158" s="153" t="str">
        <f ca="1">IFERROR(IF(Prêt_Non_Payé*Valeurs_Entrées,Numéro_Paiement,""), "")</f>
        <v/>
      </c>
      <c r="C158" s="150" t="str">
        <f ca="1">IFERROR(IF(Prêt_Non_Payé*Valeurs_Entrées,Date_Paiement,""), "")</f>
        <v/>
      </c>
      <c r="D158" s="152" t="str">
        <f ca="1">IFERROR(IF(Prêt_Non_Payé*Valeurs_Entrées,Solde_Départ,""), "")</f>
        <v/>
      </c>
      <c r="E158" s="152" t="str">
        <f ca="1">IFERROR(IF(Prêt_Non_Payé*Valeurs_Entrées,Paiement_Mensuel,""), "")</f>
        <v/>
      </c>
      <c r="F158" s="152" t="str">
        <f ca="1">IFERROR(IF(Prêt_Non_Payé*Valeurs_Entrées,Capital,""), "")</f>
        <v/>
      </c>
      <c r="G158" s="152" t="str">
        <f ca="1">IFERROR(IF(Prêt_Non_Payé*Valeurs_Entrées,Intérêts,""), "")</f>
        <v/>
      </c>
      <c r="H158" s="152" t="str">
        <f ca="1">IFERROR(IF(Prêt_Non_Payé*Valeurs_Entrées,Solde_Final,""), "")</f>
        <v/>
      </c>
    </row>
    <row r="159" spans="2:8" x14ac:dyDescent="0.25">
      <c r="B159" s="153" t="str">
        <f ca="1">IFERROR(IF(Prêt_Non_Payé*Valeurs_Entrées,Numéro_Paiement,""), "")</f>
        <v/>
      </c>
      <c r="C159" s="150" t="str">
        <f ca="1">IFERROR(IF(Prêt_Non_Payé*Valeurs_Entrées,Date_Paiement,""), "")</f>
        <v/>
      </c>
      <c r="D159" s="152" t="str">
        <f ca="1">IFERROR(IF(Prêt_Non_Payé*Valeurs_Entrées,Solde_Départ,""), "")</f>
        <v/>
      </c>
      <c r="E159" s="152" t="str">
        <f ca="1">IFERROR(IF(Prêt_Non_Payé*Valeurs_Entrées,Paiement_Mensuel,""), "")</f>
        <v/>
      </c>
      <c r="F159" s="152" t="str">
        <f ca="1">IFERROR(IF(Prêt_Non_Payé*Valeurs_Entrées,Capital,""), "")</f>
        <v/>
      </c>
      <c r="G159" s="152" t="str">
        <f ca="1">IFERROR(IF(Prêt_Non_Payé*Valeurs_Entrées,Intérêts,""), "")</f>
        <v/>
      </c>
      <c r="H159" s="152" t="str">
        <f ca="1">IFERROR(IF(Prêt_Non_Payé*Valeurs_Entrées,Solde_Final,""), "")</f>
        <v/>
      </c>
    </row>
    <row r="160" spans="2:8" x14ac:dyDescent="0.25">
      <c r="B160" s="153" t="str">
        <f ca="1">IFERROR(IF(Prêt_Non_Payé*Valeurs_Entrées,Numéro_Paiement,""), "")</f>
        <v/>
      </c>
      <c r="C160" s="150" t="str">
        <f ca="1">IFERROR(IF(Prêt_Non_Payé*Valeurs_Entrées,Date_Paiement,""), "")</f>
        <v/>
      </c>
      <c r="D160" s="152" t="str">
        <f ca="1">IFERROR(IF(Prêt_Non_Payé*Valeurs_Entrées,Solde_Départ,""), "")</f>
        <v/>
      </c>
      <c r="E160" s="152" t="str">
        <f ca="1">IFERROR(IF(Prêt_Non_Payé*Valeurs_Entrées,Paiement_Mensuel,""), "")</f>
        <v/>
      </c>
      <c r="F160" s="152" t="str">
        <f ca="1">IFERROR(IF(Prêt_Non_Payé*Valeurs_Entrées,Capital,""), "")</f>
        <v/>
      </c>
      <c r="G160" s="152" t="str">
        <f ca="1">IFERROR(IF(Prêt_Non_Payé*Valeurs_Entrées,Intérêts,""), "")</f>
        <v/>
      </c>
      <c r="H160" s="152" t="str">
        <f ca="1">IFERROR(IF(Prêt_Non_Payé*Valeurs_Entrées,Solde_Final,""), "")</f>
        <v/>
      </c>
    </row>
    <row r="161" spans="2:8" x14ac:dyDescent="0.25">
      <c r="B161" s="153" t="str">
        <f ca="1">IFERROR(IF(Prêt_Non_Payé*Valeurs_Entrées,Numéro_Paiement,""), "")</f>
        <v/>
      </c>
      <c r="C161" s="150" t="str">
        <f ca="1">IFERROR(IF(Prêt_Non_Payé*Valeurs_Entrées,Date_Paiement,""), "")</f>
        <v/>
      </c>
      <c r="D161" s="152" t="str">
        <f ca="1">IFERROR(IF(Prêt_Non_Payé*Valeurs_Entrées,Solde_Départ,""), "")</f>
        <v/>
      </c>
      <c r="E161" s="152" t="str">
        <f ca="1">IFERROR(IF(Prêt_Non_Payé*Valeurs_Entrées,Paiement_Mensuel,""), "")</f>
        <v/>
      </c>
      <c r="F161" s="152" t="str">
        <f ca="1">IFERROR(IF(Prêt_Non_Payé*Valeurs_Entrées,Capital,""), "")</f>
        <v/>
      </c>
      <c r="G161" s="152" t="str">
        <f ca="1">IFERROR(IF(Prêt_Non_Payé*Valeurs_Entrées,Intérêts,""), "")</f>
        <v/>
      </c>
      <c r="H161" s="152" t="str">
        <f ca="1">IFERROR(IF(Prêt_Non_Payé*Valeurs_Entrées,Solde_Final,""), "")</f>
        <v/>
      </c>
    </row>
    <row r="162" spans="2:8" x14ac:dyDescent="0.25">
      <c r="B162" s="153" t="str">
        <f ca="1">IFERROR(IF(Prêt_Non_Payé*Valeurs_Entrées,Numéro_Paiement,""), "")</f>
        <v/>
      </c>
      <c r="C162" s="150" t="str">
        <f ca="1">IFERROR(IF(Prêt_Non_Payé*Valeurs_Entrées,Date_Paiement,""), "")</f>
        <v/>
      </c>
      <c r="D162" s="152" t="str">
        <f ca="1">IFERROR(IF(Prêt_Non_Payé*Valeurs_Entrées,Solde_Départ,""), "")</f>
        <v/>
      </c>
      <c r="E162" s="152" t="str">
        <f ca="1">IFERROR(IF(Prêt_Non_Payé*Valeurs_Entrées,Paiement_Mensuel,""), "")</f>
        <v/>
      </c>
      <c r="F162" s="152" t="str">
        <f ca="1">IFERROR(IF(Prêt_Non_Payé*Valeurs_Entrées,Capital,""), "")</f>
        <v/>
      </c>
      <c r="G162" s="152" t="str">
        <f ca="1">IFERROR(IF(Prêt_Non_Payé*Valeurs_Entrées,Intérêts,""), "")</f>
        <v/>
      </c>
      <c r="H162" s="152" t="str">
        <f ca="1">IFERROR(IF(Prêt_Non_Payé*Valeurs_Entrées,Solde_Final,""), "")</f>
        <v/>
      </c>
    </row>
    <row r="163" spans="2:8" x14ac:dyDescent="0.25">
      <c r="B163" s="153" t="str">
        <f ca="1">IFERROR(IF(Prêt_Non_Payé*Valeurs_Entrées,Numéro_Paiement,""), "")</f>
        <v/>
      </c>
      <c r="C163" s="150" t="str">
        <f ca="1">IFERROR(IF(Prêt_Non_Payé*Valeurs_Entrées,Date_Paiement,""), "")</f>
        <v/>
      </c>
      <c r="D163" s="152" t="str">
        <f ca="1">IFERROR(IF(Prêt_Non_Payé*Valeurs_Entrées,Solde_Départ,""), "")</f>
        <v/>
      </c>
      <c r="E163" s="152" t="str">
        <f ca="1">IFERROR(IF(Prêt_Non_Payé*Valeurs_Entrées,Paiement_Mensuel,""), "")</f>
        <v/>
      </c>
      <c r="F163" s="152" t="str">
        <f ca="1">IFERROR(IF(Prêt_Non_Payé*Valeurs_Entrées,Capital,""), "")</f>
        <v/>
      </c>
      <c r="G163" s="152" t="str">
        <f ca="1">IFERROR(IF(Prêt_Non_Payé*Valeurs_Entrées,Intérêts,""), "")</f>
        <v/>
      </c>
      <c r="H163" s="152" t="str">
        <f ca="1">IFERROR(IF(Prêt_Non_Payé*Valeurs_Entrées,Solde_Final,""), "")</f>
        <v/>
      </c>
    </row>
    <row r="164" spans="2:8" x14ac:dyDescent="0.25">
      <c r="B164" s="153" t="str">
        <f ca="1">IFERROR(IF(Prêt_Non_Payé*Valeurs_Entrées,Numéro_Paiement,""), "")</f>
        <v/>
      </c>
      <c r="C164" s="150" t="str">
        <f ca="1">IFERROR(IF(Prêt_Non_Payé*Valeurs_Entrées,Date_Paiement,""), "")</f>
        <v/>
      </c>
      <c r="D164" s="152" t="str">
        <f ca="1">IFERROR(IF(Prêt_Non_Payé*Valeurs_Entrées,Solde_Départ,""), "")</f>
        <v/>
      </c>
      <c r="E164" s="152" t="str">
        <f ca="1">IFERROR(IF(Prêt_Non_Payé*Valeurs_Entrées,Paiement_Mensuel,""), "")</f>
        <v/>
      </c>
      <c r="F164" s="152" t="str">
        <f ca="1">IFERROR(IF(Prêt_Non_Payé*Valeurs_Entrées,Capital,""), "")</f>
        <v/>
      </c>
      <c r="G164" s="152" t="str">
        <f ca="1">IFERROR(IF(Prêt_Non_Payé*Valeurs_Entrées,Intérêts,""), "")</f>
        <v/>
      </c>
      <c r="H164" s="152" t="str">
        <f ca="1">IFERROR(IF(Prêt_Non_Payé*Valeurs_Entrées,Solde_Final,""), "")</f>
        <v/>
      </c>
    </row>
    <row r="165" spans="2:8" x14ac:dyDescent="0.25">
      <c r="B165" s="153" t="str">
        <f ca="1">IFERROR(IF(Prêt_Non_Payé*Valeurs_Entrées,Numéro_Paiement,""), "")</f>
        <v/>
      </c>
      <c r="C165" s="150" t="str">
        <f ca="1">IFERROR(IF(Prêt_Non_Payé*Valeurs_Entrées,Date_Paiement,""), "")</f>
        <v/>
      </c>
      <c r="D165" s="152" t="str">
        <f ca="1">IFERROR(IF(Prêt_Non_Payé*Valeurs_Entrées,Solde_Départ,""), "")</f>
        <v/>
      </c>
      <c r="E165" s="152" t="str">
        <f ca="1">IFERROR(IF(Prêt_Non_Payé*Valeurs_Entrées,Paiement_Mensuel,""), "")</f>
        <v/>
      </c>
      <c r="F165" s="152" t="str">
        <f ca="1">IFERROR(IF(Prêt_Non_Payé*Valeurs_Entrées,Capital,""), "")</f>
        <v/>
      </c>
      <c r="G165" s="152" t="str">
        <f ca="1">IFERROR(IF(Prêt_Non_Payé*Valeurs_Entrées,Intérêts,""), "")</f>
        <v/>
      </c>
      <c r="H165" s="152" t="str">
        <f ca="1">IFERROR(IF(Prêt_Non_Payé*Valeurs_Entrées,Solde_Final,""), "")</f>
        <v/>
      </c>
    </row>
    <row r="166" spans="2:8" x14ac:dyDescent="0.25">
      <c r="B166" s="153" t="str">
        <f ca="1">IFERROR(IF(Prêt_Non_Payé*Valeurs_Entrées,Numéro_Paiement,""), "")</f>
        <v/>
      </c>
      <c r="C166" s="150" t="str">
        <f ca="1">IFERROR(IF(Prêt_Non_Payé*Valeurs_Entrées,Date_Paiement,""), "")</f>
        <v/>
      </c>
      <c r="D166" s="152" t="str">
        <f ca="1">IFERROR(IF(Prêt_Non_Payé*Valeurs_Entrées,Solde_Départ,""), "")</f>
        <v/>
      </c>
      <c r="E166" s="152" t="str">
        <f ca="1">IFERROR(IF(Prêt_Non_Payé*Valeurs_Entrées,Paiement_Mensuel,""), "")</f>
        <v/>
      </c>
      <c r="F166" s="152" t="str">
        <f ca="1">IFERROR(IF(Prêt_Non_Payé*Valeurs_Entrées,Capital,""), "")</f>
        <v/>
      </c>
      <c r="G166" s="152" t="str">
        <f ca="1">IFERROR(IF(Prêt_Non_Payé*Valeurs_Entrées,Intérêts,""), "")</f>
        <v/>
      </c>
      <c r="H166" s="152" t="str">
        <f ca="1">IFERROR(IF(Prêt_Non_Payé*Valeurs_Entrées,Solde_Final,""), "")</f>
        <v/>
      </c>
    </row>
    <row r="167" spans="2:8" x14ac:dyDescent="0.25">
      <c r="B167" s="153" t="str">
        <f ca="1">IFERROR(IF(Prêt_Non_Payé*Valeurs_Entrées,Numéro_Paiement,""), "")</f>
        <v/>
      </c>
      <c r="C167" s="150" t="str">
        <f ca="1">IFERROR(IF(Prêt_Non_Payé*Valeurs_Entrées,Date_Paiement,""), "")</f>
        <v/>
      </c>
      <c r="D167" s="152" t="str">
        <f ca="1">IFERROR(IF(Prêt_Non_Payé*Valeurs_Entrées,Solde_Départ,""), "")</f>
        <v/>
      </c>
      <c r="E167" s="152" t="str">
        <f ca="1">IFERROR(IF(Prêt_Non_Payé*Valeurs_Entrées,Paiement_Mensuel,""), "")</f>
        <v/>
      </c>
      <c r="F167" s="152" t="str">
        <f ca="1">IFERROR(IF(Prêt_Non_Payé*Valeurs_Entrées,Capital,""), "")</f>
        <v/>
      </c>
      <c r="G167" s="152" t="str">
        <f ca="1">IFERROR(IF(Prêt_Non_Payé*Valeurs_Entrées,Intérêts,""), "")</f>
        <v/>
      </c>
      <c r="H167" s="152" t="str">
        <f ca="1">IFERROR(IF(Prêt_Non_Payé*Valeurs_Entrées,Solde_Final,""), "")</f>
        <v/>
      </c>
    </row>
    <row r="168" spans="2:8" x14ac:dyDescent="0.25">
      <c r="B168" s="153" t="str">
        <f ca="1">IFERROR(IF(Prêt_Non_Payé*Valeurs_Entrées,Numéro_Paiement,""), "")</f>
        <v/>
      </c>
      <c r="C168" s="150" t="str">
        <f ca="1">IFERROR(IF(Prêt_Non_Payé*Valeurs_Entrées,Date_Paiement,""), "")</f>
        <v/>
      </c>
      <c r="D168" s="152" t="str">
        <f ca="1">IFERROR(IF(Prêt_Non_Payé*Valeurs_Entrées,Solde_Départ,""), "")</f>
        <v/>
      </c>
      <c r="E168" s="152" t="str">
        <f ca="1">IFERROR(IF(Prêt_Non_Payé*Valeurs_Entrées,Paiement_Mensuel,""), "")</f>
        <v/>
      </c>
      <c r="F168" s="152" t="str">
        <f ca="1">IFERROR(IF(Prêt_Non_Payé*Valeurs_Entrées,Capital,""), "")</f>
        <v/>
      </c>
      <c r="G168" s="152" t="str">
        <f ca="1">IFERROR(IF(Prêt_Non_Payé*Valeurs_Entrées,Intérêts,""), "")</f>
        <v/>
      </c>
      <c r="H168" s="152" t="str">
        <f ca="1">IFERROR(IF(Prêt_Non_Payé*Valeurs_Entrées,Solde_Final,""), "")</f>
        <v/>
      </c>
    </row>
    <row r="169" spans="2:8" x14ac:dyDescent="0.25">
      <c r="B169" s="153" t="str">
        <f ca="1">IFERROR(IF(Prêt_Non_Payé*Valeurs_Entrées,Numéro_Paiement,""), "")</f>
        <v/>
      </c>
      <c r="C169" s="150" t="str">
        <f ca="1">IFERROR(IF(Prêt_Non_Payé*Valeurs_Entrées,Date_Paiement,""), "")</f>
        <v/>
      </c>
      <c r="D169" s="152" t="str">
        <f ca="1">IFERROR(IF(Prêt_Non_Payé*Valeurs_Entrées,Solde_Départ,""), "")</f>
        <v/>
      </c>
      <c r="E169" s="152" t="str">
        <f ca="1">IFERROR(IF(Prêt_Non_Payé*Valeurs_Entrées,Paiement_Mensuel,""), "")</f>
        <v/>
      </c>
      <c r="F169" s="152" t="str">
        <f ca="1">IFERROR(IF(Prêt_Non_Payé*Valeurs_Entrées,Capital,""), "")</f>
        <v/>
      </c>
      <c r="G169" s="152" t="str">
        <f ca="1">IFERROR(IF(Prêt_Non_Payé*Valeurs_Entrées,Intérêts,""), "")</f>
        <v/>
      </c>
      <c r="H169" s="152" t="str">
        <f ca="1">IFERROR(IF(Prêt_Non_Payé*Valeurs_Entrées,Solde_Final,""), "")</f>
        <v/>
      </c>
    </row>
    <row r="170" spans="2:8" x14ac:dyDescent="0.25">
      <c r="B170" s="153" t="str">
        <f ca="1">IFERROR(IF(Prêt_Non_Payé*Valeurs_Entrées,Numéro_Paiement,""), "")</f>
        <v/>
      </c>
      <c r="C170" s="150" t="str">
        <f ca="1">IFERROR(IF(Prêt_Non_Payé*Valeurs_Entrées,Date_Paiement,""), "")</f>
        <v/>
      </c>
      <c r="D170" s="152" t="str">
        <f ca="1">IFERROR(IF(Prêt_Non_Payé*Valeurs_Entrées,Solde_Départ,""), "")</f>
        <v/>
      </c>
      <c r="E170" s="152" t="str">
        <f ca="1">IFERROR(IF(Prêt_Non_Payé*Valeurs_Entrées,Paiement_Mensuel,""), "")</f>
        <v/>
      </c>
      <c r="F170" s="152" t="str">
        <f ca="1">IFERROR(IF(Prêt_Non_Payé*Valeurs_Entrées,Capital,""), "")</f>
        <v/>
      </c>
      <c r="G170" s="152" t="str">
        <f ca="1">IFERROR(IF(Prêt_Non_Payé*Valeurs_Entrées,Intérêts,""), "")</f>
        <v/>
      </c>
      <c r="H170" s="152" t="str">
        <f ca="1">IFERROR(IF(Prêt_Non_Payé*Valeurs_Entrées,Solde_Final,""), "")</f>
        <v/>
      </c>
    </row>
    <row r="171" spans="2:8" x14ac:dyDescent="0.25">
      <c r="B171" s="153" t="str">
        <f ca="1">IFERROR(IF(Prêt_Non_Payé*Valeurs_Entrées,Numéro_Paiement,""), "")</f>
        <v/>
      </c>
      <c r="C171" s="150" t="str">
        <f ca="1">IFERROR(IF(Prêt_Non_Payé*Valeurs_Entrées,Date_Paiement,""), "")</f>
        <v/>
      </c>
      <c r="D171" s="152" t="str">
        <f ca="1">IFERROR(IF(Prêt_Non_Payé*Valeurs_Entrées,Solde_Départ,""), "")</f>
        <v/>
      </c>
      <c r="E171" s="152" t="str">
        <f ca="1">IFERROR(IF(Prêt_Non_Payé*Valeurs_Entrées,Paiement_Mensuel,""), "")</f>
        <v/>
      </c>
      <c r="F171" s="152" t="str">
        <f ca="1">IFERROR(IF(Prêt_Non_Payé*Valeurs_Entrées,Capital,""), "")</f>
        <v/>
      </c>
      <c r="G171" s="152" t="str">
        <f ca="1">IFERROR(IF(Prêt_Non_Payé*Valeurs_Entrées,Intérêts,""), "")</f>
        <v/>
      </c>
      <c r="H171" s="152" t="str">
        <f ca="1">IFERROR(IF(Prêt_Non_Payé*Valeurs_Entrées,Solde_Final,""), "")</f>
        <v/>
      </c>
    </row>
    <row r="172" spans="2:8" x14ac:dyDescent="0.25">
      <c r="B172" s="153" t="str">
        <f ca="1">IFERROR(IF(Prêt_Non_Payé*Valeurs_Entrées,Numéro_Paiement,""), "")</f>
        <v/>
      </c>
      <c r="C172" s="150" t="str">
        <f ca="1">IFERROR(IF(Prêt_Non_Payé*Valeurs_Entrées,Date_Paiement,""), "")</f>
        <v/>
      </c>
      <c r="D172" s="152" t="str">
        <f ca="1">IFERROR(IF(Prêt_Non_Payé*Valeurs_Entrées,Solde_Départ,""), "")</f>
        <v/>
      </c>
      <c r="E172" s="152" t="str">
        <f ca="1">IFERROR(IF(Prêt_Non_Payé*Valeurs_Entrées,Paiement_Mensuel,""), "")</f>
        <v/>
      </c>
      <c r="F172" s="152" t="str">
        <f ca="1">IFERROR(IF(Prêt_Non_Payé*Valeurs_Entrées,Capital,""), "")</f>
        <v/>
      </c>
      <c r="G172" s="152" t="str">
        <f ca="1">IFERROR(IF(Prêt_Non_Payé*Valeurs_Entrées,Intérêts,""), "")</f>
        <v/>
      </c>
      <c r="H172" s="152" t="str">
        <f ca="1">IFERROR(IF(Prêt_Non_Payé*Valeurs_Entrées,Solde_Final,""), "")</f>
        <v/>
      </c>
    </row>
    <row r="173" spans="2:8" x14ac:dyDescent="0.25">
      <c r="B173" s="153" t="str">
        <f ca="1">IFERROR(IF(Prêt_Non_Payé*Valeurs_Entrées,Numéro_Paiement,""), "")</f>
        <v/>
      </c>
      <c r="C173" s="150" t="str">
        <f ca="1">IFERROR(IF(Prêt_Non_Payé*Valeurs_Entrées,Date_Paiement,""), "")</f>
        <v/>
      </c>
      <c r="D173" s="152" t="str">
        <f ca="1">IFERROR(IF(Prêt_Non_Payé*Valeurs_Entrées,Solde_Départ,""), "")</f>
        <v/>
      </c>
      <c r="E173" s="152" t="str">
        <f ca="1">IFERROR(IF(Prêt_Non_Payé*Valeurs_Entrées,Paiement_Mensuel,""), "")</f>
        <v/>
      </c>
      <c r="F173" s="152" t="str">
        <f ca="1">IFERROR(IF(Prêt_Non_Payé*Valeurs_Entrées,Capital,""), "")</f>
        <v/>
      </c>
      <c r="G173" s="152" t="str">
        <f ca="1">IFERROR(IF(Prêt_Non_Payé*Valeurs_Entrées,Intérêts,""), "")</f>
        <v/>
      </c>
      <c r="H173" s="152" t="str">
        <f ca="1">IFERROR(IF(Prêt_Non_Payé*Valeurs_Entrées,Solde_Final,""), "")</f>
        <v/>
      </c>
    </row>
    <row r="174" spans="2:8" x14ac:dyDescent="0.25">
      <c r="B174" s="153" t="str">
        <f ca="1">IFERROR(IF(Prêt_Non_Payé*Valeurs_Entrées,Numéro_Paiement,""), "")</f>
        <v/>
      </c>
      <c r="C174" s="150" t="str">
        <f ca="1">IFERROR(IF(Prêt_Non_Payé*Valeurs_Entrées,Date_Paiement,""), "")</f>
        <v/>
      </c>
      <c r="D174" s="152" t="str">
        <f ca="1">IFERROR(IF(Prêt_Non_Payé*Valeurs_Entrées,Solde_Départ,""), "")</f>
        <v/>
      </c>
      <c r="E174" s="152" t="str">
        <f ca="1">IFERROR(IF(Prêt_Non_Payé*Valeurs_Entrées,Paiement_Mensuel,""), "")</f>
        <v/>
      </c>
      <c r="F174" s="152" t="str">
        <f ca="1">IFERROR(IF(Prêt_Non_Payé*Valeurs_Entrées,Capital,""), "")</f>
        <v/>
      </c>
      <c r="G174" s="152" t="str">
        <f ca="1">IFERROR(IF(Prêt_Non_Payé*Valeurs_Entrées,Intérêts,""), "")</f>
        <v/>
      </c>
      <c r="H174" s="152" t="str">
        <f ca="1">IFERROR(IF(Prêt_Non_Payé*Valeurs_Entrées,Solde_Final,""), "")</f>
        <v/>
      </c>
    </row>
    <row r="175" spans="2:8" x14ac:dyDescent="0.25">
      <c r="B175" s="153" t="str">
        <f ca="1">IFERROR(IF(Prêt_Non_Payé*Valeurs_Entrées,Numéro_Paiement,""), "")</f>
        <v/>
      </c>
      <c r="C175" s="150" t="str">
        <f ca="1">IFERROR(IF(Prêt_Non_Payé*Valeurs_Entrées,Date_Paiement,""), "")</f>
        <v/>
      </c>
      <c r="D175" s="152" t="str">
        <f ca="1">IFERROR(IF(Prêt_Non_Payé*Valeurs_Entrées,Solde_Départ,""), "")</f>
        <v/>
      </c>
      <c r="E175" s="152" t="str">
        <f ca="1">IFERROR(IF(Prêt_Non_Payé*Valeurs_Entrées,Paiement_Mensuel,""), "")</f>
        <v/>
      </c>
      <c r="F175" s="152" t="str">
        <f ca="1">IFERROR(IF(Prêt_Non_Payé*Valeurs_Entrées,Capital,""), "")</f>
        <v/>
      </c>
      <c r="G175" s="152" t="str">
        <f ca="1">IFERROR(IF(Prêt_Non_Payé*Valeurs_Entrées,Intérêts,""), "")</f>
        <v/>
      </c>
      <c r="H175" s="152" t="str">
        <f ca="1">IFERROR(IF(Prêt_Non_Payé*Valeurs_Entrées,Solde_Final,""), "")</f>
        <v/>
      </c>
    </row>
    <row r="176" spans="2:8" x14ac:dyDescent="0.25">
      <c r="B176" s="153" t="str">
        <f ca="1">IFERROR(IF(Prêt_Non_Payé*Valeurs_Entrées,Numéro_Paiement,""), "")</f>
        <v/>
      </c>
      <c r="C176" s="150" t="str">
        <f ca="1">IFERROR(IF(Prêt_Non_Payé*Valeurs_Entrées,Date_Paiement,""), "")</f>
        <v/>
      </c>
      <c r="D176" s="152" t="str">
        <f ca="1">IFERROR(IF(Prêt_Non_Payé*Valeurs_Entrées,Solde_Départ,""), "")</f>
        <v/>
      </c>
      <c r="E176" s="152" t="str">
        <f ca="1">IFERROR(IF(Prêt_Non_Payé*Valeurs_Entrées,Paiement_Mensuel,""), "")</f>
        <v/>
      </c>
      <c r="F176" s="152" t="str">
        <f ca="1">IFERROR(IF(Prêt_Non_Payé*Valeurs_Entrées,Capital,""), "")</f>
        <v/>
      </c>
      <c r="G176" s="152" t="str">
        <f ca="1">IFERROR(IF(Prêt_Non_Payé*Valeurs_Entrées,Intérêts,""), "")</f>
        <v/>
      </c>
      <c r="H176" s="152" t="str">
        <f ca="1">IFERROR(IF(Prêt_Non_Payé*Valeurs_Entrées,Solde_Final,""), "")</f>
        <v/>
      </c>
    </row>
    <row r="177" spans="2:8" x14ac:dyDescent="0.25">
      <c r="B177" s="153" t="str">
        <f ca="1">IFERROR(IF(Prêt_Non_Payé*Valeurs_Entrées,Numéro_Paiement,""), "")</f>
        <v/>
      </c>
      <c r="C177" s="150" t="str">
        <f ca="1">IFERROR(IF(Prêt_Non_Payé*Valeurs_Entrées,Date_Paiement,""), "")</f>
        <v/>
      </c>
      <c r="D177" s="152" t="str">
        <f ca="1">IFERROR(IF(Prêt_Non_Payé*Valeurs_Entrées,Solde_Départ,""), "")</f>
        <v/>
      </c>
      <c r="E177" s="152" t="str">
        <f ca="1">IFERROR(IF(Prêt_Non_Payé*Valeurs_Entrées,Paiement_Mensuel,""), "")</f>
        <v/>
      </c>
      <c r="F177" s="152" t="str">
        <f ca="1">IFERROR(IF(Prêt_Non_Payé*Valeurs_Entrées,Capital,""), "")</f>
        <v/>
      </c>
      <c r="G177" s="152" t="str">
        <f ca="1">IFERROR(IF(Prêt_Non_Payé*Valeurs_Entrées,Intérêts,""), "")</f>
        <v/>
      </c>
      <c r="H177" s="152" t="str">
        <f ca="1">IFERROR(IF(Prêt_Non_Payé*Valeurs_Entrées,Solde_Final,""), "")</f>
        <v/>
      </c>
    </row>
    <row r="178" spans="2:8" x14ac:dyDescent="0.25">
      <c r="B178" s="153" t="str">
        <f ca="1">IFERROR(IF(Prêt_Non_Payé*Valeurs_Entrées,Numéro_Paiement,""), "")</f>
        <v/>
      </c>
      <c r="C178" s="150" t="str">
        <f ca="1">IFERROR(IF(Prêt_Non_Payé*Valeurs_Entrées,Date_Paiement,""), "")</f>
        <v/>
      </c>
      <c r="D178" s="152" t="str">
        <f ca="1">IFERROR(IF(Prêt_Non_Payé*Valeurs_Entrées,Solde_Départ,""), "")</f>
        <v/>
      </c>
      <c r="E178" s="152" t="str">
        <f ca="1">IFERROR(IF(Prêt_Non_Payé*Valeurs_Entrées,Paiement_Mensuel,""), "")</f>
        <v/>
      </c>
      <c r="F178" s="152" t="str">
        <f ca="1">IFERROR(IF(Prêt_Non_Payé*Valeurs_Entrées,Capital,""), "")</f>
        <v/>
      </c>
      <c r="G178" s="152" t="str">
        <f ca="1">IFERROR(IF(Prêt_Non_Payé*Valeurs_Entrées,Intérêts,""), "")</f>
        <v/>
      </c>
      <c r="H178" s="152" t="str">
        <f ca="1">IFERROR(IF(Prêt_Non_Payé*Valeurs_Entrées,Solde_Final,""), "")</f>
        <v/>
      </c>
    </row>
    <row r="179" spans="2:8" x14ac:dyDescent="0.25">
      <c r="B179" s="153" t="str">
        <f ca="1">IFERROR(IF(Prêt_Non_Payé*Valeurs_Entrées,Numéro_Paiement,""), "")</f>
        <v/>
      </c>
      <c r="C179" s="150" t="str">
        <f ca="1">IFERROR(IF(Prêt_Non_Payé*Valeurs_Entrées,Date_Paiement,""), "")</f>
        <v/>
      </c>
      <c r="D179" s="152" t="str">
        <f ca="1">IFERROR(IF(Prêt_Non_Payé*Valeurs_Entrées,Solde_Départ,""), "")</f>
        <v/>
      </c>
      <c r="E179" s="152" t="str">
        <f ca="1">IFERROR(IF(Prêt_Non_Payé*Valeurs_Entrées,Paiement_Mensuel,""), "")</f>
        <v/>
      </c>
      <c r="F179" s="152" t="str">
        <f ca="1">IFERROR(IF(Prêt_Non_Payé*Valeurs_Entrées,Capital,""), "")</f>
        <v/>
      </c>
      <c r="G179" s="152" t="str">
        <f ca="1">IFERROR(IF(Prêt_Non_Payé*Valeurs_Entrées,Intérêts,""), "")</f>
        <v/>
      </c>
      <c r="H179" s="152" t="str">
        <f ca="1">IFERROR(IF(Prêt_Non_Payé*Valeurs_Entrées,Solde_Final,""), "")</f>
        <v/>
      </c>
    </row>
    <row r="180" spans="2:8" x14ac:dyDescent="0.25">
      <c r="B180" s="153" t="str">
        <f ca="1">IFERROR(IF(Prêt_Non_Payé*Valeurs_Entrées,Numéro_Paiement,""), "")</f>
        <v/>
      </c>
      <c r="C180" s="150" t="str">
        <f ca="1">IFERROR(IF(Prêt_Non_Payé*Valeurs_Entrées,Date_Paiement,""), "")</f>
        <v/>
      </c>
      <c r="D180" s="152" t="str">
        <f ca="1">IFERROR(IF(Prêt_Non_Payé*Valeurs_Entrées,Solde_Départ,""), "")</f>
        <v/>
      </c>
      <c r="E180" s="152" t="str">
        <f ca="1">IFERROR(IF(Prêt_Non_Payé*Valeurs_Entrées,Paiement_Mensuel,""), "")</f>
        <v/>
      </c>
      <c r="F180" s="152" t="str">
        <f ca="1">IFERROR(IF(Prêt_Non_Payé*Valeurs_Entrées,Capital,""), "")</f>
        <v/>
      </c>
      <c r="G180" s="152" t="str">
        <f ca="1">IFERROR(IF(Prêt_Non_Payé*Valeurs_Entrées,Intérêts,""), "")</f>
        <v/>
      </c>
      <c r="H180" s="152" t="str">
        <f ca="1">IFERROR(IF(Prêt_Non_Payé*Valeurs_Entrées,Solde_Final,""), "")</f>
        <v/>
      </c>
    </row>
    <row r="181" spans="2:8" x14ac:dyDescent="0.25">
      <c r="B181" s="153" t="str">
        <f ca="1">IFERROR(IF(Prêt_Non_Payé*Valeurs_Entrées,Numéro_Paiement,""), "")</f>
        <v/>
      </c>
      <c r="C181" s="150" t="str">
        <f ca="1">IFERROR(IF(Prêt_Non_Payé*Valeurs_Entrées,Date_Paiement,""), "")</f>
        <v/>
      </c>
      <c r="D181" s="152" t="str">
        <f ca="1">IFERROR(IF(Prêt_Non_Payé*Valeurs_Entrées,Solde_Départ,""), "")</f>
        <v/>
      </c>
      <c r="E181" s="152" t="str">
        <f ca="1">IFERROR(IF(Prêt_Non_Payé*Valeurs_Entrées,Paiement_Mensuel,""), "")</f>
        <v/>
      </c>
      <c r="F181" s="152" t="str">
        <f ca="1">IFERROR(IF(Prêt_Non_Payé*Valeurs_Entrées,Capital,""), "")</f>
        <v/>
      </c>
      <c r="G181" s="152" t="str">
        <f ca="1">IFERROR(IF(Prêt_Non_Payé*Valeurs_Entrées,Intérêts,""), "")</f>
        <v/>
      </c>
      <c r="H181" s="152" t="str">
        <f ca="1">IFERROR(IF(Prêt_Non_Payé*Valeurs_Entrées,Solde_Final,""), "")</f>
        <v/>
      </c>
    </row>
    <row r="182" spans="2:8" x14ac:dyDescent="0.25">
      <c r="B182" s="153" t="str">
        <f ca="1">IFERROR(IF(Prêt_Non_Payé*Valeurs_Entrées,Numéro_Paiement,""), "")</f>
        <v/>
      </c>
      <c r="C182" s="150" t="str">
        <f ca="1">IFERROR(IF(Prêt_Non_Payé*Valeurs_Entrées,Date_Paiement,""), "")</f>
        <v/>
      </c>
      <c r="D182" s="152" t="str">
        <f ca="1">IFERROR(IF(Prêt_Non_Payé*Valeurs_Entrées,Solde_Départ,""), "")</f>
        <v/>
      </c>
      <c r="E182" s="152" t="str">
        <f ca="1">IFERROR(IF(Prêt_Non_Payé*Valeurs_Entrées,Paiement_Mensuel,""), "")</f>
        <v/>
      </c>
      <c r="F182" s="152" t="str">
        <f ca="1">IFERROR(IF(Prêt_Non_Payé*Valeurs_Entrées,Capital,""), "")</f>
        <v/>
      </c>
      <c r="G182" s="152" t="str">
        <f ca="1">IFERROR(IF(Prêt_Non_Payé*Valeurs_Entrées,Intérêts,""), "")</f>
        <v/>
      </c>
      <c r="H182" s="152" t="str">
        <f ca="1">IFERROR(IF(Prêt_Non_Payé*Valeurs_Entrées,Solde_Final,""), "")</f>
        <v/>
      </c>
    </row>
    <row r="183" spans="2:8" x14ac:dyDescent="0.25">
      <c r="B183" s="153" t="str">
        <f ca="1">IFERROR(IF(Prêt_Non_Payé*Valeurs_Entrées,Numéro_Paiement,""), "")</f>
        <v/>
      </c>
      <c r="C183" s="150" t="str">
        <f ca="1">IFERROR(IF(Prêt_Non_Payé*Valeurs_Entrées,Date_Paiement,""), "")</f>
        <v/>
      </c>
      <c r="D183" s="152" t="str">
        <f ca="1">IFERROR(IF(Prêt_Non_Payé*Valeurs_Entrées,Solde_Départ,""), "")</f>
        <v/>
      </c>
      <c r="E183" s="152" t="str">
        <f ca="1">IFERROR(IF(Prêt_Non_Payé*Valeurs_Entrées,Paiement_Mensuel,""), "")</f>
        <v/>
      </c>
      <c r="F183" s="152" t="str">
        <f ca="1">IFERROR(IF(Prêt_Non_Payé*Valeurs_Entrées,Capital,""), "")</f>
        <v/>
      </c>
      <c r="G183" s="152" t="str">
        <f ca="1">IFERROR(IF(Prêt_Non_Payé*Valeurs_Entrées,Intérêts,""), "")</f>
        <v/>
      </c>
      <c r="H183" s="152" t="str">
        <f ca="1">IFERROR(IF(Prêt_Non_Payé*Valeurs_Entrées,Solde_Final,""), "")</f>
        <v/>
      </c>
    </row>
    <row r="184" spans="2:8" x14ac:dyDescent="0.25">
      <c r="B184" s="153" t="str">
        <f ca="1">IFERROR(IF(Prêt_Non_Payé*Valeurs_Entrées,Numéro_Paiement,""), "")</f>
        <v/>
      </c>
      <c r="C184" s="150" t="str">
        <f ca="1">IFERROR(IF(Prêt_Non_Payé*Valeurs_Entrées,Date_Paiement,""), "")</f>
        <v/>
      </c>
      <c r="D184" s="152" t="str">
        <f ca="1">IFERROR(IF(Prêt_Non_Payé*Valeurs_Entrées,Solde_Départ,""), "")</f>
        <v/>
      </c>
      <c r="E184" s="152" t="str">
        <f ca="1">IFERROR(IF(Prêt_Non_Payé*Valeurs_Entrées,Paiement_Mensuel,""), "")</f>
        <v/>
      </c>
      <c r="F184" s="152" t="str">
        <f ca="1">IFERROR(IF(Prêt_Non_Payé*Valeurs_Entrées,Capital,""), "")</f>
        <v/>
      </c>
      <c r="G184" s="152" t="str">
        <f ca="1">IFERROR(IF(Prêt_Non_Payé*Valeurs_Entrées,Intérêts,""), "")</f>
        <v/>
      </c>
      <c r="H184" s="152" t="str">
        <f ca="1">IFERROR(IF(Prêt_Non_Payé*Valeurs_Entrées,Solde_Final,""), "")</f>
        <v/>
      </c>
    </row>
    <row r="185" spans="2:8" x14ac:dyDescent="0.25">
      <c r="B185" s="153" t="str">
        <f ca="1">IFERROR(IF(Prêt_Non_Payé*Valeurs_Entrées,Numéro_Paiement,""), "")</f>
        <v/>
      </c>
      <c r="C185" s="150" t="str">
        <f ca="1">IFERROR(IF(Prêt_Non_Payé*Valeurs_Entrées,Date_Paiement,""), "")</f>
        <v/>
      </c>
      <c r="D185" s="152" t="str">
        <f ca="1">IFERROR(IF(Prêt_Non_Payé*Valeurs_Entrées,Solde_Départ,""), "")</f>
        <v/>
      </c>
      <c r="E185" s="152" t="str">
        <f ca="1">IFERROR(IF(Prêt_Non_Payé*Valeurs_Entrées,Paiement_Mensuel,""), "")</f>
        <v/>
      </c>
      <c r="F185" s="152" t="str">
        <f ca="1">IFERROR(IF(Prêt_Non_Payé*Valeurs_Entrées,Capital,""), "")</f>
        <v/>
      </c>
      <c r="G185" s="152" t="str">
        <f ca="1">IFERROR(IF(Prêt_Non_Payé*Valeurs_Entrées,Intérêts,""), "")</f>
        <v/>
      </c>
      <c r="H185" s="152" t="str">
        <f ca="1">IFERROR(IF(Prêt_Non_Payé*Valeurs_Entrées,Solde_Final,""), "")</f>
        <v/>
      </c>
    </row>
    <row r="186" spans="2:8" x14ac:dyDescent="0.25">
      <c r="B186" s="153" t="str">
        <f ca="1">IFERROR(IF(Prêt_Non_Payé*Valeurs_Entrées,Numéro_Paiement,""), "")</f>
        <v/>
      </c>
      <c r="C186" s="150" t="str">
        <f ca="1">IFERROR(IF(Prêt_Non_Payé*Valeurs_Entrées,Date_Paiement,""), "")</f>
        <v/>
      </c>
      <c r="D186" s="152" t="str">
        <f ca="1">IFERROR(IF(Prêt_Non_Payé*Valeurs_Entrées,Solde_Départ,""), "")</f>
        <v/>
      </c>
      <c r="E186" s="152" t="str">
        <f ca="1">IFERROR(IF(Prêt_Non_Payé*Valeurs_Entrées,Paiement_Mensuel,""), "")</f>
        <v/>
      </c>
      <c r="F186" s="152" t="str">
        <f ca="1">IFERROR(IF(Prêt_Non_Payé*Valeurs_Entrées,Capital,""), "")</f>
        <v/>
      </c>
      <c r="G186" s="152" t="str">
        <f ca="1">IFERROR(IF(Prêt_Non_Payé*Valeurs_Entrées,Intérêts,""), "")</f>
        <v/>
      </c>
      <c r="H186" s="152" t="str">
        <f ca="1">IFERROR(IF(Prêt_Non_Payé*Valeurs_Entrées,Solde_Final,""), "")</f>
        <v/>
      </c>
    </row>
    <row r="187" spans="2:8" x14ac:dyDescent="0.25">
      <c r="B187" s="153" t="str">
        <f ca="1">IFERROR(IF(Prêt_Non_Payé*Valeurs_Entrées,Numéro_Paiement,""), "")</f>
        <v/>
      </c>
      <c r="C187" s="150" t="str">
        <f ca="1">IFERROR(IF(Prêt_Non_Payé*Valeurs_Entrées,Date_Paiement,""), "")</f>
        <v/>
      </c>
      <c r="D187" s="152" t="str">
        <f ca="1">IFERROR(IF(Prêt_Non_Payé*Valeurs_Entrées,Solde_Départ,""), "")</f>
        <v/>
      </c>
      <c r="E187" s="152" t="str">
        <f ca="1">IFERROR(IF(Prêt_Non_Payé*Valeurs_Entrées,Paiement_Mensuel,""), "")</f>
        <v/>
      </c>
      <c r="F187" s="152" t="str">
        <f ca="1">IFERROR(IF(Prêt_Non_Payé*Valeurs_Entrées,Capital,""), "")</f>
        <v/>
      </c>
      <c r="G187" s="152" t="str">
        <f ca="1">IFERROR(IF(Prêt_Non_Payé*Valeurs_Entrées,Intérêts,""), "")</f>
        <v/>
      </c>
      <c r="H187" s="152" t="str">
        <f ca="1">IFERROR(IF(Prêt_Non_Payé*Valeurs_Entrées,Solde_Final,""), "")</f>
        <v/>
      </c>
    </row>
    <row r="188" spans="2:8" x14ac:dyDescent="0.25">
      <c r="B188" s="153" t="str">
        <f ca="1">IFERROR(IF(Prêt_Non_Payé*Valeurs_Entrées,Numéro_Paiement,""), "")</f>
        <v/>
      </c>
      <c r="C188" s="150" t="str">
        <f ca="1">IFERROR(IF(Prêt_Non_Payé*Valeurs_Entrées,Date_Paiement,""), "")</f>
        <v/>
      </c>
      <c r="D188" s="152" t="str">
        <f ca="1">IFERROR(IF(Prêt_Non_Payé*Valeurs_Entrées,Solde_Départ,""), "")</f>
        <v/>
      </c>
      <c r="E188" s="152" t="str">
        <f ca="1">IFERROR(IF(Prêt_Non_Payé*Valeurs_Entrées,Paiement_Mensuel,""), "")</f>
        <v/>
      </c>
      <c r="F188" s="152" t="str">
        <f ca="1">IFERROR(IF(Prêt_Non_Payé*Valeurs_Entrées,Capital,""), "")</f>
        <v/>
      </c>
      <c r="G188" s="152" t="str">
        <f ca="1">IFERROR(IF(Prêt_Non_Payé*Valeurs_Entrées,Intérêts,""), "")</f>
        <v/>
      </c>
      <c r="H188" s="152" t="str">
        <f ca="1">IFERROR(IF(Prêt_Non_Payé*Valeurs_Entrées,Solde_Final,""), "")</f>
        <v/>
      </c>
    </row>
    <row r="189" spans="2:8" x14ac:dyDescent="0.25">
      <c r="B189" s="153" t="str">
        <f ca="1">IFERROR(IF(Prêt_Non_Payé*Valeurs_Entrées,Numéro_Paiement,""), "")</f>
        <v/>
      </c>
      <c r="C189" s="150" t="str">
        <f ca="1">IFERROR(IF(Prêt_Non_Payé*Valeurs_Entrées,Date_Paiement,""), "")</f>
        <v/>
      </c>
      <c r="D189" s="152" t="str">
        <f ca="1">IFERROR(IF(Prêt_Non_Payé*Valeurs_Entrées,Solde_Départ,""), "")</f>
        <v/>
      </c>
      <c r="E189" s="152" t="str">
        <f ca="1">IFERROR(IF(Prêt_Non_Payé*Valeurs_Entrées,Paiement_Mensuel,""), "")</f>
        <v/>
      </c>
      <c r="F189" s="152" t="str">
        <f ca="1">IFERROR(IF(Prêt_Non_Payé*Valeurs_Entrées,Capital,""), "")</f>
        <v/>
      </c>
      <c r="G189" s="152" t="str">
        <f ca="1">IFERROR(IF(Prêt_Non_Payé*Valeurs_Entrées,Intérêts,""), "")</f>
        <v/>
      </c>
      <c r="H189" s="152" t="str">
        <f ca="1">IFERROR(IF(Prêt_Non_Payé*Valeurs_Entrées,Solde_Final,""), "")</f>
        <v/>
      </c>
    </row>
    <row r="190" spans="2:8" x14ac:dyDescent="0.25">
      <c r="B190" s="153" t="str">
        <f ca="1">IFERROR(IF(Prêt_Non_Payé*Valeurs_Entrées,Numéro_Paiement,""), "")</f>
        <v/>
      </c>
      <c r="C190" s="150" t="str">
        <f ca="1">IFERROR(IF(Prêt_Non_Payé*Valeurs_Entrées,Date_Paiement,""), "")</f>
        <v/>
      </c>
      <c r="D190" s="152" t="str">
        <f ca="1">IFERROR(IF(Prêt_Non_Payé*Valeurs_Entrées,Solde_Départ,""), "")</f>
        <v/>
      </c>
      <c r="E190" s="152" t="str">
        <f ca="1">IFERROR(IF(Prêt_Non_Payé*Valeurs_Entrées,Paiement_Mensuel,""), "")</f>
        <v/>
      </c>
      <c r="F190" s="152" t="str">
        <f ca="1">IFERROR(IF(Prêt_Non_Payé*Valeurs_Entrées,Capital,""), "")</f>
        <v/>
      </c>
      <c r="G190" s="152" t="str">
        <f ca="1">IFERROR(IF(Prêt_Non_Payé*Valeurs_Entrées,Intérêts,""), "")</f>
        <v/>
      </c>
      <c r="H190" s="152" t="str">
        <f ca="1">IFERROR(IF(Prêt_Non_Payé*Valeurs_Entrées,Solde_Final,""), "")</f>
        <v/>
      </c>
    </row>
    <row r="191" spans="2:8" x14ac:dyDescent="0.25">
      <c r="B191" s="153" t="str">
        <f ca="1">IFERROR(IF(Prêt_Non_Payé*Valeurs_Entrées,Numéro_Paiement,""), "")</f>
        <v/>
      </c>
      <c r="C191" s="150" t="str">
        <f ca="1">IFERROR(IF(Prêt_Non_Payé*Valeurs_Entrées,Date_Paiement,""), "")</f>
        <v/>
      </c>
      <c r="D191" s="152" t="str">
        <f ca="1">IFERROR(IF(Prêt_Non_Payé*Valeurs_Entrées,Solde_Départ,""), "")</f>
        <v/>
      </c>
      <c r="E191" s="152" t="str">
        <f ca="1">IFERROR(IF(Prêt_Non_Payé*Valeurs_Entrées,Paiement_Mensuel,""), "")</f>
        <v/>
      </c>
      <c r="F191" s="152" t="str">
        <f ca="1">IFERROR(IF(Prêt_Non_Payé*Valeurs_Entrées,Capital,""), "")</f>
        <v/>
      </c>
      <c r="G191" s="152" t="str">
        <f ca="1">IFERROR(IF(Prêt_Non_Payé*Valeurs_Entrées,Intérêts,""), "")</f>
        <v/>
      </c>
      <c r="H191" s="152" t="str">
        <f ca="1">IFERROR(IF(Prêt_Non_Payé*Valeurs_Entrées,Solde_Final,""), "")</f>
        <v/>
      </c>
    </row>
    <row r="192" spans="2:8" x14ac:dyDescent="0.25">
      <c r="B192" s="153" t="str">
        <f ca="1">IFERROR(IF(Prêt_Non_Payé*Valeurs_Entrées,Numéro_Paiement,""), "")</f>
        <v/>
      </c>
      <c r="C192" s="150" t="str">
        <f ca="1">IFERROR(IF(Prêt_Non_Payé*Valeurs_Entrées,Date_Paiement,""), "")</f>
        <v/>
      </c>
      <c r="D192" s="152" t="str">
        <f ca="1">IFERROR(IF(Prêt_Non_Payé*Valeurs_Entrées,Solde_Départ,""), "")</f>
        <v/>
      </c>
      <c r="E192" s="152" t="str">
        <f ca="1">IFERROR(IF(Prêt_Non_Payé*Valeurs_Entrées,Paiement_Mensuel,""), "")</f>
        <v/>
      </c>
      <c r="F192" s="152" t="str">
        <f ca="1">IFERROR(IF(Prêt_Non_Payé*Valeurs_Entrées,Capital,""), "")</f>
        <v/>
      </c>
      <c r="G192" s="152" t="str">
        <f ca="1">IFERROR(IF(Prêt_Non_Payé*Valeurs_Entrées,Intérêts,""), "")</f>
        <v/>
      </c>
      <c r="H192" s="152" t="str">
        <f ca="1">IFERROR(IF(Prêt_Non_Payé*Valeurs_Entrées,Solde_Final,""), "")</f>
        <v/>
      </c>
    </row>
    <row r="193" spans="2:8" x14ac:dyDescent="0.25">
      <c r="B193" s="153" t="str">
        <f ca="1">IFERROR(IF(Prêt_Non_Payé*Valeurs_Entrées,Numéro_Paiement,""), "")</f>
        <v/>
      </c>
      <c r="C193" s="150" t="str">
        <f ca="1">IFERROR(IF(Prêt_Non_Payé*Valeurs_Entrées,Date_Paiement,""), "")</f>
        <v/>
      </c>
      <c r="D193" s="152" t="str">
        <f ca="1">IFERROR(IF(Prêt_Non_Payé*Valeurs_Entrées,Solde_Départ,""), "")</f>
        <v/>
      </c>
      <c r="E193" s="152" t="str">
        <f ca="1">IFERROR(IF(Prêt_Non_Payé*Valeurs_Entrées,Paiement_Mensuel,""), "")</f>
        <v/>
      </c>
      <c r="F193" s="152" t="str">
        <f ca="1">IFERROR(IF(Prêt_Non_Payé*Valeurs_Entrées,Capital,""), "")</f>
        <v/>
      </c>
      <c r="G193" s="152" t="str">
        <f ca="1">IFERROR(IF(Prêt_Non_Payé*Valeurs_Entrées,Intérêts,""), "")</f>
        <v/>
      </c>
      <c r="H193" s="152" t="str">
        <f ca="1">IFERROR(IF(Prêt_Non_Payé*Valeurs_Entrées,Solde_Final,""), "")</f>
        <v/>
      </c>
    </row>
    <row r="194" spans="2:8" x14ac:dyDescent="0.25">
      <c r="B194" s="153" t="str">
        <f ca="1">IFERROR(IF(Prêt_Non_Payé*Valeurs_Entrées,Numéro_Paiement,""), "")</f>
        <v/>
      </c>
      <c r="C194" s="150" t="str">
        <f ca="1">IFERROR(IF(Prêt_Non_Payé*Valeurs_Entrées,Date_Paiement,""), "")</f>
        <v/>
      </c>
      <c r="D194" s="152" t="str">
        <f ca="1">IFERROR(IF(Prêt_Non_Payé*Valeurs_Entrées,Solde_Départ,""), "")</f>
        <v/>
      </c>
      <c r="E194" s="152" t="str">
        <f ca="1">IFERROR(IF(Prêt_Non_Payé*Valeurs_Entrées,Paiement_Mensuel,""), "")</f>
        <v/>
      </c>
      <c r="F194" s="152" t="str">
        <f ca="1">IFERROR(IF(Prêt_Non_Payé*Valeurs_Entrées,Capital,""), "")</f>
        <v/>
      </c>
      <c r="G194" s="152" t="str">
        <f ca="1">IFERROR(IF(Prêt_Non_Payé*Valeurs_Entrées,Intérêts,""), "")</f>
        <v/>
      </c>
      <c r="H194" s="152" t="str">
        <f ca="1">IFERROR(IF(Prêt_Non_Payé*Valeurs_Entrées,Solde_Final,""), "")</f>
        <v/>
      </c>
    </row>
    <row r="195" spans="2:8" x14ac:dyDescent="0.25">
      <c r="B195" s="153" t="str">
        <f ca="1">IFERROR(IF(Prêt_Non_Payé*Valeurs_Entrées,Numéro_Paiement,""), "")</f>
        <v/>
      </c>
      <c r="C195" s="150" t="str">
        <f ca="1">IFERROR(IF(Prêt_Non_Payé*Valeurs_Entrées,Date_Paiement,""), "")</f>
        <v/>
      </c>
      <c r="D195" s="152" t="str">
        <f ca="1">IFERROR(IF(Prêt_Non_Payé*Valeurs_Entrées,Solde_Départ,""), "")</f>
        <v/>
      </c>
      <c r="E195" s="152" t="str">
        <f ca="1">IFERROR(IF(Prêt_Non_Payé*Valeurs_Entrées,Paiement_Mensuel,""), "")</f>
        <v/>
      </c>
      <c r="F195" s="152" t="str">
        <f ca="1">IFERROR(IF(Prêt_Non_Payé*Valeurs_Entrées,Capital,""), "")</f>
        <v/>
      </c>
      <c r="G195" s="152" t="str">
        <f ca="1">IFERROR(IF(Prêt_Non_Payé*Valeurs_Entrées,Intérêts,""), "")</f>
        <v/>
      </c>
      <c r="H195" s="152" t="str">
        <f ca="1">IFERROR(IF(Prêt_Non_Payé*Valeurs_Entrées,Solde_Final,""), "")</f>
        <v/>
      </c>
    </row>
    <row r="196" spans="2:8" x14ac:dyDescent="0.25">
      <c r="B196" s="153" t="str">
        <f ca="1">IFERROR(IF(Prêt_Non_Payé*Valeurs_Entrées,Numéro_Paiement,""), "")</f>
        <v/>
      </c>
      <c r="C196" s="150" t="str">
        <f ca="1">IFERROR(IF(Prêt_Non_Payé*Valeurs_Entrées,Date_Paiement,""), "")</f>
        <v/>
      </c>
      <c r="D196" s="152" t="str">
        <f ca="1">IFERROR(IF(Prêt_Non_Payé*Valeurs_Entrées,Solde_Départ,""), "")</f>
        <v/>
      </c>
      <c r="E196" s="152" t="str">
        <f ca="1">IFERROR(IF(Prêt_Non_Payé*Valeurs_Entrées,Paiement_Mensuel,""), "")</f>
        <v/>
      </c>
      <c r="F196" s="152" t="str">
        <f ca="1">IFERROR(IF(Prêt_Non_Payé*Valeurs_Entrées,Capital,""), "")</f>
        <v/>
      </c>
      <c r="G196" s="152" t="str">
        <f ca="1">IFERROR(IF(Prêt_Non_Payé*Valeurs_Entrées,Intérêts,""), "")</f>
        <v/>
      </c>
      <c r="H196" s="152" t="str">
        <f ca="1">IFERROR(IF(Prêt_Non_Payé*Valeurs_Entrées,Solde_Final,""), "")</f>
        <v/>
      </c>
    </row>
    <row r="197" spans="2:8" x14ac:dyDescent="0.25">
      <c r="B197" s="153" t="str">
        <f ca="1">IFERROR(IF(Prêt_Non_Payé*Valeurs_Entrées,Numéro_Paiement,""), "")</f>
        <v/>
      </c>
      <c r="C197" s="150" t="str">
        <f ca="1">IFERROR(IF(Prêt_Non_Payé*Valeurs_Entrées,Date_Paiement,""), "")</f>
        <v/>
      </c>
      <c r="D197" s="152" t="str">
        <f ca="1">IFERROR(IF(Prêt_Non_Payé*Valeurs_Entrées,Solde_Départ,""), "")</f>
        <v/>
      </c>
      <c r="E197" s="152" t="str">
        <f ca="1">IFERROR(IF(Prêt_Non_Payé*Valeurs_Entrées,Paiement_Mensuel,""), "")</f>
        <v/>
      </c>
      <c r="F197" s="152" t="str">
        <f ca="1">IFERROR(IF(Prêt_Non_Payé*Valeurs_Entrées,Capital,""), "")</f>
        <v/>
      </c>
      <c r="G197" s="152" t="str">
        <f ca="1">IFERROR(IF(Prêt_Non_Payé*Valeurs_Entrées,Intérêts,""), "")</f>
        <v/>
      </c>
      <c r="H197" s="152" t="str">
        <f ca="1">IFERROR(IF(Prêt_Non_Payé*Valeurs_Entrées,Solde_Final,""), "")</f>
        <v/>
      </c>
    </row>
    <row r="198" spans="2:8" x14ac:dyDescent="0.25">
      <c r="B198" s="153" t="str">
        <f ca="1">IFERROR(IF(Prêt_Non_Payé*Valeurs_Entrées,Numéro_Paiement,""), "")</f>
        <v/>
      </c>
      <c r="C198" s="150" t="str">
        <f ca="1">IFERROR(IF(Prêt_Non_Payé*Valeurs_Entrées,Date_Paiement,""), "")</f>
        <v/>
      </c>
      <c r="D198" s="152" t="str">
        <f ca="1">IFERROR(IF(Prêt_Non_Payé*Valeurs_Entrées,Solde_Départ,""), "")</f>
        <v/>
      </c>
      <c r="E198" s="152" t="str">
        <f ca="1">IFERROR(IF(Prêt_Non_Payé*Valeurs_Entrées,Paiement_Mensuel,""), "")</f>
        <v/>
      </c>
      <c r="F198" s="152" t="str">
        <f ca="1">IFERROR(IF(Prêt_Non_Payé*Valeurs_Entrées,Capital,""), "")</f>
        <v/>
      </c>
      <c r="G198" s="152" t="str">
        <f ca="1">IFERROR(IF(Prêt_Non_Payé*Valeurs_Entrées,Intérêts,""), "")</f>
        <v/>
      </c>
      <c r="H198" s="152" t="str">
        <f ca="1">IFERROR(IF(Prêt_Non_Payé*Valeurs_Entrées,Solde_Final,""), "")</f>
        <v/>
      </c>
    </row>
    <row r="199" spans="2:8" x14ac:dyDescent="0.25">
      <c r="B199" s="153" t="str">
        <f ca="1">IFERROR(IF(Prêt_Non_Payé*Valeurs_Entrées,Numéro_Paiement,""), "")</f>
        <v/>
      </c>
      <c r="C199" s="150" t="str">
        <f ca="1">IFERROR(IF(Prêt_Non_Payé*Valeurs_Entrées,Date_Paiement,""), "")</f>
        <v/>
      </c>
      <c r="D199" s="152" t="str">
        <f ca="1">IFERROR(IF(Prêt_Non_Payé*Valeurs_Entrées,Solde_Départ,""), "")</f>
        <v/>
      </c>
      <c r="E199" s="152" t="str">
        <f ca="1">IFERROR(IF(Prêt_Non_Payé*Valeurs_Entrées,Paiement_Mensuel,""), "")</f>
        <v/>
      </c>
      <c r="F199" s="152" t="str">
        <f ca="1">IFERROR(IF(Prêt_Non_Payé*Valeurs_Entrées,Capital,""), "")</f>
        <v/>
      </c>
      <c r="G199" s="152" t="str">
        <f ca="1">IFERROR(IF(Prêt_Non_Payé*Valeurs_Entrées,Intérêts,""), "")</f>
        <v/>
      </c>
      <c r="H199" s="152" t="str">
        <f ca="1">IFERROR(IF(Prêt_Non_Payé*Valeurs_Entrées,Solde_Final,""), "")</f>
        <v/>
      </c>
    </row>
    <row r="200" spans="2:8" x14ac:dyDescent="0.25">
      <c r="B200" s="153" t="str">
        <f ca="1">IFERROR(IF(Prêt_Non_Payé*Valeurs_Entrées,Numéro_Paiement,""), "")</f>
        <v/>
      </c>
      <c r="C200" s="150" t="str">
        <f ca="1">IFERROR(IF(Prêt_Non_Payé*Valeurs_Entrées,Date_Paiement,""), "")</f>
        <v/>
      </c>
      <c r="D200" s="152" t="str">
        <f ca="1">IFERROR(IF(Prêt_Non_Payé*Valeurs_Entrées,Solde_Départ,""), "")</f>
        <v/>
      </c>
      <c r="E200" s="152" t="str">
        <f ca="1">IFERROR(IF(Prêt_Non_Payé*Valeurs_Entrées,Paiement_Mensuel,""), "")</f>
        <v/>
      </c>
      <c r="F200" s="152" t="str">
        <f ca="1">IFERROR(IF(Prêt_Non_Payé*Valeurs_Entrées,Capital,""), "")</f>
        <v/>
      </c>
      <c r="G200" s="152" t="str">
        <f ca="1">IFERROR(IF(Prêt_Non_Payé*Valeurs_Entrées,Intérêts,""), "")</f>
        <v/>
      </c>
      <c r="H200" s="152" t="str">
        <f ca="1">IFERROR(IF(Prêt_Non_Payé*Valeurs_Entrées,Solde_Final,""), "")</f>
        <v/>
      </c>
    </row>
    <row r="201" spans="2:8" x14ac:dyDescent="0.25">
      <c r="B201" s="153" t="str">
        <f ca="1">IFERROR(IF(Prêt_Non_Payé*Valeurs_Entrées,Numéro_Paiement,""), "")</f>
        <v/>
      </c>
      <c r="C201" s="150" t="str">
        <f ca="1">IFERROR(IF(Prêt_Non_Payé*Valeurs_Entrées,Date_Paiement,""), "")</f>
        <v/>
      </c>
      <c r="D201" s="152" t="str">
        <f ca="1">IFERROR(IF(Prêt_Non_Payé*Valeurs_Entrées,Solde_Départ,""), "")</f>
        <v/>
      </c>
      <c r="E201" s="152" t="str">
        <f ca="1">IFERROR(IF(Prêt_Non_Payé*Valeurs_Entrées,Paiement_Mensuel,""), "")</f>
        <v/>
      </c>
      <c r="F201" s="152" t="str">
        <f ca="1">IFERROR(IF(Prêt_Non_Payé*Valeurs_Entrées,Capital,""), "")</f>
        <v/>
      </c>
      <c r="G201" s="152" t="str">
        <f ca="1">IFERROR(IF(Prêt_Non_Payé*Valeurs_Entrées,Intérêts,""), "")</f>
        <v/>
      </c>
      <c r="H201" s="152" t="str">
        <f ca="1">IFERROR(IF(Prêt_Non_Payé*Valeurs_Entrées,Solde_Final,""), "")</f>
        <v/>
      </c>
    </row>
    <row r="202" spans="2:8" x14ac:dyDescent="0.25">
      <c r="B202" s="153" t="str">
        <f ca="1">IFERROR(IF(Prêt_Non_Payé*Valeurs_Entrées,Numéro_Paiement,""), "")</f>
        <v/>
      </c>
      <c r="C202" s="150" t="str">
        <f ca="1">IFERROR(IF(Prêt_Non_Payé*Valeurs_Entrées,Date_Paiement,""), "")</f>
        <v/>
      </c>
      <c r="D202" s="152" t="str">
        <f ca="1">IFERROR(IF(Prêt_Non_Payé*Valeurs_Entrées,Solde_Départ,""), "")</f>
        <v/>
      </c>
      <c r="E202" s="152" t="str">
        <f ca="1">IFERROR(IF(Prêt_Non_Payé*Valeurs_Entrées,Paiement_Mensuel,""), "")</f>
        <v/>
      </c>
      <c r="F202" s="152" t="str">
        <f ca="1">IFERROR(IF(Prêt_Non_Payé*Valeurs_Entrées,Capital,""), "")</f>
        <v/>
      </c>
      <c r="G202" s="152" t="str">
        <f ca="1">IFERROR(IF(Prêt_Non_Payé*Valeurs_Entrées,Intérêts,""), "")</f>
        <v/>
      </c>
      <c r="H202" s="152" t="str">
        <f ca="1">IFERROR(IF(Prêt_Non_Payé*Valeurs_Entrées,Solde_Final,""), "")</f>
        <v/>
      </c>
    </row>
    <row r="203" spans="2:8" x14ac:dyDescent="0.25">
      <c r="B203" s="153" t="str">
        <f ca="1">IFERROR(IF(Prêt_Non_Payé*Valeurs_Entrées,Numéro_Paiement,""), "")</f>
        <v/>
      </c>
      <c r="C203" s="150" t="str">
        <f ca="1">IFERROR(IF(Prêt_Non_Payé*Valeurs_Entrées,Date_Paiement,""), "")</f>
        <v/>
      </c>
      <c r="D203" s="152" t="str">
        <f ca="1">IFERROR(IF(Prêt_Non_Payé*Valeurs_Entrées,Solde_Départ,""), "")</f>
        <v/>
      </c>
      <c r="E203" s="152" t="str">
        <f ca="1">IFERROR(IF(Prêt_Non_Payé*Valeurs_Entrées,Paiement_Mensuel,""), "")</f>
        <v/>
      </c>
      <c r="F203" s="152" t="str">
        <f ca="1">IFERROR(IF(Prêt_Non_Payé*Valeurs_Entrées,Capital,""), "")</f>
        <v/>
      </c>
      <c r="G203" s="152" t="str">
        <f ca="1">IFERROR(IF(Prêt_Non_Payé*Valeurs_Entrées,Intérêts,""), "")</f>
        <v/>
      </c>
      <c r="H203" s="152" t="str">
        <f ca="1">IFERROR(IF(Prêt_Non_Payé*Valeurs_Entrées,Solde_Final,""), "")</f>
        <v/>
      </c>
    </row>
    <row r="204" spans="2:8" x14ac:dyDescent="0.25">
      <c r="B204" s="153" t="str">
        <f ca="1">IFERROR(IF(Prêt_Non_Payé*Valeurs_Entrées,Numéro_Paiement,""), "")</f>
        <v/>
      </c>
      <c r="C204" s="150" t="str">
        <f ca="1">IFERROR(IF(Prêt_Non_Payé*Valeurs_Entrées,Date_Paiement,""), "")</f>
        <v/>
      </c>
      <c r="D204" s="152" t="str">
        <f ca="1">IFERROR(IF(Prêt_Non_Payé*Valeurs_Entrées,Solde_Départ,""), "")</f>
        <v/>
      </c>
      <c r="E204" s="152" t="str">
        <f ca="1">IFERROR(IF(Prêt_Non_Payé*Valeurs_Entrées,Paiement_Mensuel,""), "")</f>
        <v/>
      </c>
      <c r="F204" s="152" t="str">
        <f ca="1">IFERROR(IF(Prêt_Non_Payé*Valeurs_Entrées,Capital,""), "")</f>
        <v/>
      </c>
      <c r="G204" s="152" t="str">
        <f ca="1">IFERROR(IF(Prêt_Non_Payé*Valeurs_Entrées,Intérêts,""), "")</f>
        <v/>
      </c>
      <c r="H204" s="152" t="str">
        <f ca="1">IFERROR(IF(Prêt_Non_Payé*Valeurs_Entrées,Solde_Final,""), "")</f>
        <v/>
      </c>
    </row>
    <row r="205" spans="2:8" x14ac:dyDescent="0.25">
      <c r="B205" s="153" t="str">
        <f ca="1">IFERROR(IF(Prêt_Non_Payé*Valeurs_Entrées,Numéro_Paiement,""), "")</f>
        <v/>
      </c>
      <c r="C205" s="150" t="str">
        <f ca="1">IFERROR(IF(Prêt_Non_Payé*Valeurs_Entrées,Date_Paiement,""), "")</f>
        <v/>
      </c>
      <c r="D205" s="152" t="str">
        <f ca="1">IFERROR(IF(Prêt_Non_Payé*Valeurs_Entrées,Solde_Départ,""), "")</f>
        <v/>
      </c>
      <c r="E205" s="152" t="str">
        <f ca="1">IFERROR(IF(Prêt_Non_Payé*Valeurs_Entrées,Paiement_Mensuel,""), "")</f>
        <v/>
      </c>
      <c r="F205" s="152" t="str">
        <f ca="1">IFERROR(IF(Prêt_Non_Payé*Valeurs_Entrées,Capital,""), "")</f>
        <v/>
      </c>
      <c r="G205" s="152" t="str">
        <f ca="1">IFERROR(IF(Prêt_Non_Payé*Valeurs_Entrées,Intérêts,""), "")</f>
        <v/>
      </c>
      <c r="H205" s="152" t="str">
        <f ca="1">IFERROR(IF(Prêt_Non_Payé*Valeurs_Entrées,Solde_Final,""), "")</f>
        <v/>
      </c>
    </row>
    <row r="206" spans="2:8" x14ac:dyDescent="0.25">
      <c r="B206" s="153" t="str">
        <f ca="1">IFERROR(IF(Prêt_Non_Payé*Valeurs_Entrées,Numéro_Paiement,""), "")</f>
        <v/>
      </c>
      <c r="C206" s="150" t="str">
        <f ca="1">IFERROR(IF(Prêt_Non_Payé*Valeurs_Entrées,Date_Paiement,""), "")</f>
        <v/>
      </c>
      <c r="D206" s="152" t="str">
        <f ca="1">IFERROR(IF(Prêt_Non_Payé*Valeurs_Entrées,Solde_Départ,""), "")</f>
        <v/>
      </c>
      <c r="E206" s="152" t="str">
        <f ca="1">IFERROR(IF(Prêt_Non_Payé*Valeurs_Entrées,Paiement_Mensuel,""), "")</f>
        <v/>
      </c>
      <c r="F206" s="152" t="str">
        <f ca="1">IFERROR(IF(Prêt_Non_Payé*Valeurs_Entrées,Capital,""), "")</f>
        <v/>
      </c>
      <c r="G206" s="152" t="str">
        <f ca="1">IFERROR(IF(Prêt_Non_Payé*Valeurs_Entrées,Intérêts,""), "")</f>
        <v/>
      </c>
      <c r="H206" s="152" t="str">
        <f ca="1">IFERROR(IF(Prêt_Non_Payé*Valeurs_Entrées,Solde_Final,""), "")</f>
        <v/>
      </c>
    </row>
    <row r="207" spans="2:8" x14ac:dyDescent="0.25">
      <c r="B207" s="153" t="str">
        <f ca="1">IFERROR(IF(Prêt_Non_Payé*Valeurs_Entrées,Numéro_Paiement,""), "")</f>
        <v/>
      </c>
      <c r="C207" s="150" t="str">
        <f ca="1">IFERROR(IF(Prêt_Non_Payé*Valeurs_Entrées,Date_Paiement,""), "")</f>
        <v/>
      </c>
      <c r="D207" s="152" t="str">
        <f ca="1">IFERROR(IF(Prêt_Non_Payé*Valeurs_Entrées,Solde_Départ,""), "")</f>
        <v/>
      </c>
      <c r="E207" s="152" t="str">
        <f ca="1">IFERROR(IF(Prêt_Non_Payé*Valeurs_Entrées,Paiement_Mensuel,""), "")</f>
        <v/>
      </c>
      <c r="F207" s="152" t="str">
        <f ca="1">IFERROR(IF(Prêt_Non_Payé*Valeurs_Entrées,Capital,""), "")</f>
        <v/>
      </c>
      <c r="G207" s="152" t="str">
        <f ca="1">IFERROR(IF(Prêt_Non_Payé*Valeurs_Entrées,Intérêts,""), "")</f>
        <v/>
      </c>
      <c r="H207" s="152" t="str">
        <f ca="1">IFERROR(IF(Prêt_Non_Payé*Valeurs_Entrées,Solde_Final,""), "")</f>
        <v/>
      </c>
    </row>
    <row r="208" spans="2:8" x14ac:dyDescent="0.25">
      <c r="B208" s="153" t="str">
        <f ca="1">IFERROR(IF(Prêt_Non_Payé*Valeurs_Entrées,Numéro_Paiement,""), "")</f>
        <v/>
      </c>
      <c r="C208" s="150" t="str">
        <f ca="1">IFERROR(IF(Prêt_Non_Payé*Valeurs_Entrées,Date_Paiement,""), "")</f>
        <v/>
      </c>
      <c r="D208" s="152" t="str">
        <f ca="1">IFERROR(IF(Prêt_Non_Payé*Valeurs_Entrées,Solde_Départ,""), "")</f>
        <v/>
      </c>
      <c r="E208" s="152" t="str">
        <f ca="1">IFERROR(IF(Prêt_Non_Payé*Valeurs_Entrées,Paiement_Mensuel,""), "")</f>
        <v/>
      </c>
      <c r="F208" s="152" t="str">
        <f ca="1">IFERROR(IF(Prêt_Non_Payé*Valeurs_Entrées,Capital,""), "")</f>
        <v/>
      </c>
      <c r="G208" s="152" t="str">
        <f ca="1">IFERROR(IF(Prêt_Non_Payé*Valeurs_Entrées,Intérêts,""), "")</f>
        <v/>
      </c>
      <c r="H208" s="152" t="str">
        <f ca="1">IFERROR(IF(Prêt_Non_Payé*Valeurs_Entrées,Solde_Final,""), "")</f>
        <v/>
      </c>
    </row>
    <row r="209" spans="2:8" x14ac:dyDescent="0.25">
      <c r="B209" s="153" t="str">
        <f ca="1">IFERROR(IF(Prêt_Non_Payé*Valeurs_Entrées,Numéro_Paiement,""), "")</f>
        <v/>
      </c>
      <c r="C209" s="150" t="str">
        <f ca="1">IFERROR(IF(Prêt_Non_Payé*Valeurs_Entrées,Date_Paiement,""), "")</f>
        <v/>
      </c>
      <c r="D209" s="152" t="str">
        <f ca="1">IFERROR(IF(Prêt_Non_Payé*Valeurs_Entrées,Solde_Départ,""), "")</f>
        <v/>
      </c>
      <c r="E209" s="152" t="str">
        <f ca="1">IFERROR(IF(Prêt_Non_Payé*Valeurs_Entrées,Paiement_Mensuel,""), "")</f>
        <v/>
      </c>
      <c r="F209" s="152" t="str">
        <f ca="1">IFERROR(IF(Prêt_Non_Payé*Valeurs_Entrées,Capital,""), "")</f>
        <v/>
      </c>
      <c r="G209" s="152" t="str">
        <f ca="1">IFERROR(IF(Prêt_Non_Payé*Valeurs_Entrées,Intérêts,""), "")</f>
        <v/>
      </c>
      <c r="H209" s="152" t="str">
        <f ca="1">IFERROR(IF(Prêt_Non_Payé*Valeurs_Entrées,Solde_Final,""), "")</f>
        <v/>
      </c>
    </row>
    <row r="210" spans="2:8" x14ac:dyDescent="0.25">
      <c r="B210" s="153" t="str">
        <f ca="1">IFERROR(IF(Prêt_Non_Payé*Valeurs_Entrées,Numéro_Paiement,""), "")</f>
        <v/>
      </c>
      <c r="C210" s="150" t="str">
        <f ca="1">IFERROR(IF(Prêt_Non_Payé*Valeurs_Entrées,Date_Paiement,""), "")</f>
        <v/>
      </c>
      <c r="D210" s="152" t="str">
        <f ca="1">IFERROR(IF(Prêt_Non_Payé*Valeurs_Entrées,Solde_Départ,""), "")</f>
        <v/>
      </c>
      <c r="E210" s="152" t="str">
        <f ca="1">IFERROR(IF(Prêt_Non_Payé*Valeurs_Entrées,Paiement_Mensuel,""), "")</f>
        <v/>
      </c>
      <c r="F210" s="152" t="str">
        <f ca="1">IFERROR(IF(Prêt_Non_Payé*Valeurs_Entrées,Capital,""), "")</f>
        <v/>
      </c>
      <c r="G210" s="152" t="str">
        <f ca="1">IFERROR(IF(Prêt_Non_Payé*Valeurs_Entrées,Intérêts,""), "")</f>
        <v/>
      </c>
      <c r="H210" s="152" t="str">
        <f ca="1">IFERROR(IF(Prêt_Non_Payé*Valeurs_Entrées,Solde_Final,""), "")</f>
        <v/>
      </c>
    </row>
    <row r="211" spans="2:8" x14ac:dyDescent="0.25">
      <c r="B211" s="153" t="str">
        <f ca="1">IFERROR(IF(Prêt_Non_Payé*Valeurs_Entrées,Numéro_Paiement,""), "")</f>
        <v/>
      </c>
      <c r="C211" s="150" t="str">
        <f ca="1">IFERROR(IF(Prêt_Non_Payé*Valeurs_Entrées,Date_Paiement,""), "")</f>
        <v/>
      </c>
      <c r="D211" s="152" t="str">
        <f ca="1">IFERROR(IF(Prêt_Non_Payé*Valeurs_Entrées,Solde_Départ,""), "")</f>
        <v/>
      </c>
      <c r="E211" s="152" t="str">
        <f ca="1">IFERROR(IF(Prêt_Non_Payé*Valeurs_Entrées,Paiement_Mensuel,""), "")</f>
        <v/>
      </c>
      <c r="F211" s="152" t="str">
        <f ca="1">IFERROR(IF(Prêt_Non_Payé*Valeurs_Entrées,Capital,""), "")</f>
        <v/>
      </c>
      <c r="G211" s="152" t="str">
        <f ca="1">IFERROR(IF(Prêt_Non_Payé*Valeurs_Entrées,Intérêts,""), "")</f>
        <v/>
      </c>
      <c r="H211" s="152" t="str">
        <f ca="1">IFERROR(IF(Prêt_Non_Payé*Valeurs_Entrées,Solde_Final,""), "")</f>
        <v/>
      </c>
    </row>
    <row r="212" spans="2:8" x14ac:dyDescent="0.25">
      <c r="B212" s="153" t="str">
        <f ca="1">IFERROR(IF(Prêt_Non_Payé*Valeurs_Entrées,Numéro_Paiement,""), "")</f>
        <v/>
      </c>
      <c r="C212" s="150" t="str">
        <f ca="1">IFERROR(IF(Prêt_Non_Payé*Valeurs_Entrées,Date_Paiement,""), "")</f>
        <v/>
      </c>
      <c r="D212" s="152" t="str">
        <f ca="1">IFERROR(IF(Prêt_Non_Payé*Valeurs_Entrées,Solde_Départ,""), "")</f>
        <v/>
      </c>
      <c r="E212" s="152" t="str">
        <f ca="1">IFERROR(IF(Prêt_Non_Payé*Valeurs_Entrées,Paiement_Mensuel,""), "")</f>
        <v/>
      </c>
      <c r="F212" s="152" t="str">
        <f ca="1">IFERROR(IF(Prêt_Non_Payé*Valeurs_Entrées,Capital,""), "")</f>
        <v/>
      </c>
      <c r="G212" s="152" t="str">
        <f ca="1">IFERROR(IF(Prêt_Non_Payé*Valeurs_Entrées,Intérêts,""), "")</f>
        <v/>
      </c>
      <c r="H212" s="152" t="str">
        <f ca="1">IFERROR(IF(Prêt_Non_Payé*Valeurs_Entrées,Solde_Final,""), "")</f>
        <v/>
      </c>
    </row>
    <row r="213" spans="2:8" x14ac:dyDescent="0.25">
      <c r="B213" s="153" t="str">
        <f ca="1">IFERROR(IF(Prêt_Non_Payé*Valeurs_Entrées,Numéro_Paiement,""), "")</f>
        <v/>
      </c>
      <c r="C213" s="150" t="str">
        <f ca="1">IFERROR(IF(Prêt_Non_Payé*Valeurs_Entrées,Date_Paiement,""), "")</f>
        <v/>
      </c>
      <c r="D213" s="152" t="str">
        <f ca="1">IFERROR(IF(Prêt_Non_Payé*Valeurs_Entrées,Solde_Départ,""), "")</f>
        <v/>
      </c>
      <c r="E213" s="152" t="str">
        <f ca="1">IFERROR(IF(Prêt_Non_Payé*Valeurs_Entrées,Paiement_Mensuel,""), "")</f>
        <v/>
      </c>
      <c r="F213" s="152" t="str">
        <f ca="1">IFERROR(IF(Prêt_Non_Payé*Valeurs_Entrées,Capital,""), "")</f>
        <v/>
      </c>
      <c r="G213" s="152" t="str">
        <f ca="1">IFERROR(IF(Prêt_Non_Payé*Valeurs_Entrées,Intérêts,""), "")</f>
        <v/>
      </c>
      <c r="H213" s="152" t="str">
        <f ca="1">IFERROR(IF(Prêt_Non_Payé*Valeurs_Entrées,Solde_Final,""), "")</f>
        <v/>
      </c>
    </row>
    <row r="214" spans="2:8" x14ac:dyDescent="0.25">
      <c r="B214" s="153" t="str">
        <f ca="1">IFERROR(IF(Prêt_Non_Payé*Valeurs_Entrées,Numéro_Paiement,""), "")</f>
        <v/>
      </c>
      <c r="C214" s="150" t="str">
        <f ca="1">IFERROR(IF(Prêt_Non_Payé*Valeurs_Entrées,Date_Paiement,""), "")</f>
        <v/>
      </c>
      <c r="D214" s="152" t="str">
        <f ca="1">IFERROR(IF(Prêt_Non_Payé*Valeurs_Entrées,Solde_Départ,""), "")</f>
        <v/>
      </c>
      <c r="E214" s="152" t="str">
        <f ca="1">IFERROR(IF(Prêt_Non_Payé*Valeurs_Entrées,Paiement_Mensuel,""), "")</f>
        <v/>
      </c>
      <c r="F214" s="152" t="str">
        <f ca="1">IFERROR(IF(Prêt_Non_Payé*Valeurs_Entrées,Capital,""), "")</f>
        <v/>
      </c>
      <c r="G214" s="152" t="str">
        <f ca="1">IFERROR(IF(Prêt_Non_Payé*Valeurs_Entrées,Intérêts,""), "")</f>
        <v/>
      </c>
      <c r="H214" s="152" t="str">
        <f ca="1">IFERROR(IF(Prêt_Non_Payé*Valeurs_Entrées,Solde_Final,""), "")</f>
        <v/>
      </c>
    </row>
    <row r="215" spans="2:8" x14ac:dyDescent="0.25">
      <c r="B215" s="153" t="str">
        <f ca="1">IFERROR(IF(Prêt_Non_Payé*Valeurs_Entrées,Numéro_Paiement,""), "")</f>
        <v/>
      </c>
      <c r="C215" s="150" t="str">
        <f ca="1">IFERROR(IF(Prêt_Non_Payé*Valeurs_Entrées,Date_Paiement,""), "")</f>
        <v/>
      </c>
      <c r="D215" s="152" t="str">
        <f ca="1">IFERROR(IF(Prêt_Non_Payé*Valeurs_Entrées,Solde_Départ,""), "")</f>
        <v/>
      </c>
      <c r="E215" s="152" t="str">
        <f ca="1">IFERROR(IF(Prêt_Non_Payé*Valeurs_Entrées,Paiement_Mensuel,""), "")</f>
        <v/>
      </c>
      <c r="F215" s="152" t="str">
        <f ca="1">IFERROR(IF(Prêt_Non_Payé*Valeurs_Entrées,Capital,""), "")</f>
        <v/>
      </c>
      <c r="G215" s="152" t="str">
        <f ca="1">IFERROR(IF(Prêt_Non_Payé*Valeurs_Entrées,Intérêts,""), "")</f>
        <v/>
      </c>
      <c r="H215" s="152" t="str">
        <f ca="1">IFERROR(IF(Prêt_Non_Payé*Valeurs_Entrées,Solde_Final,""), "")</f>
        <v/>
      </c>
    </row>
    <row r="216" spans="2:8" x14ac:dyDescent="0.25">
      <c r="B216" s="153" t="str">
        <f ca="1">IFERROR(IF(Prêt_Non_Payé*Valeurs_Entrées,Numéro_Paiement,""), "")</f>
        <v/>
      </c>
      <c r="C216" s="150" t="str">
        <f ca="1">IFERROR(IF(Prêt_Non_Payé*Valeurs_Entrées,Date_Paiement,""), "")</f>
        <v/>
      </c>
      <c r="D216" s="152" t="str">
        <f ca="1">IFERROR(IF(Prêt_Non_Payé*Valeurs_Entrées,Solde_Départ,""), "")</f>
        <v/>
      </c>
      <c r="E216" s="152" t="str">
        <f ca="1">IFERROR(IF(Prêt_Non_Payé*Valeurs_Entrées,Paiement_Mensuel,""), "")</f>
        <v/>
      </c>
      <c r="F216" s="152" t="str">
        <f ca="1">IFERROR(IF(Prêt_Non_Payé*Valeurs_Entrées,Capital,""), "")</f>
        <v/>
      </c>
      <c r="G216" s="152" t="str">
        <f ca="1">IFERROR(IF(Prêt_Non_Payé*Valeurs_Entrées,Intérêts,""), "")</f>
        <v/>
      </c>
      <c r="H216" s="152" t="str">
        <f ca="1">IFERROR(IF(Prêt_Non_Payé*Valeurs_Entrées,Solde_Final,""), "")</f>
        <v/>
      </c>
    </row>
    <row r="217" spans="2:8" x14ac:dyDescent="0.25">
      <c r="B217" s="153" t="str">
        <f ca="1">IFERROR(IF(Prêt_Non_Payé*Valeurs_Entrées,Numéro_Paiement,""), "")</f>
        <v/>
      </c>
      <c r="C217" s="150" t="str">
        <f ca="1">IFERROR(IF(Prêt_Non_Payé*Valeurs_Entrées,Date_Paiement,""), "")</f>
        <v/>
      </c>
      <c r="D217" s="152" t="str">
        <f ca="1">IFERROR(IF(Prêt_Non_Payé*Valeurs_Entrées,Solde_Départ,""), "")</f>
        <v/>
      </c>
      <c r="E217" s="152" t="str">
        <f ca="1">IFERROR(IF(Prêt_Non_Payé*Valeurs_Entrées,Paiement_Mensuel,""), "")</f>
        <v/>
      </c>
      <c r="F217" s="152" t="str">
        <f ca="1">IFERROR(IF(Prêt_Non_Payé*Valeurs_Entrées,Capital,""), "")</f>
        <v/>
      </c>
      <c r="G217" s="152" t="str">
        <f ca="1">IFERROR(IF(Prêt_Non_Payé*Valeurs_Entrées,Intérêts,""), "")</f>
        <v/>
      </c>
      <c r="H217" s="152" t="str">
        <f ca="1">IFERROR(IF(Prêt_Non_Payé*Valeurs_Entrées,Solde_Final,""), "")</f>
        <v/>
      </c>
    </row>
    <row r="218" spans="2:8" x14ac:dyDescent="0.25">
      <c r="B218" s="153" t="str">
        <f ca="1">IFERROR(IF(Prêt_Non_Payé*Valeurs_Entrées,Numéro_Paiement,""), "")</f>
        <v/>
      </c>
      <c r="C218" s="150" t="str">
        <f ca="1">IFERROR(IF(Prêt_Non_Payé*Valeurs_Entrées,Date_Paiement,""), "")</f>
        <v/>
      </c>
      <c r="D218" s="152" t="str">
        <f ca="1">IFERROR(IF(Prêt_Non_Payé*Valeurs_Entrées,Solde_Départ,""), "")</f>
        <v/>
      </c>
      <c r="E218" s="152" t="str">
        <f ca="1">IFERROR(IF(Prêt_Non_Payé*Valeurs_Entrées,Paiement_Mensuel,""), "")</f>
        <v/>
      </c>
      <c r="F218" s="152" t="str">
        <f ca="1">IFERROR(IF(Prêt_Non_Payé*Valeurs_Entrées,Capital,""), "")</f>
        <v/>
      </c>
      <c r="G218" s="152" t="str">
        <f ca="1">IFERROR(IF(Prêt_Non_Payé*Valeurs_Entrées,Intérêts,""), "")</f>
        <v/>
      </c>
      <c r="H218" s="152" t="str">
        <f ca="1">IFERROR(IF(Prêt_Non_Payé*Valeurs_Entrées,Solde_Final,""), "")</f>
        <v/>
      </c>
    </row>
    <row r="219" spans="2:8" x14ac:dyDescent="0.25">
      <c r="B219" s="153" t="str">
        <f ca="1">IFERROR(IF(Prêt_Non_Payé*Valeurs_Entrées,Numéro_Paiement,""), "")</f>
        <v/>
      </c>
      <c r="C219" s="150" t="str">
        <f ca="1">IFERROR(IF(Prêt_Non_Payé*Valeurs_Entrées,Date_Paiement,""), "")</f>
        <v/>
      </c>
      <c r="D219" s="152" t="str">
        <f ca="1">IFERROR(IF(Prêt_Non_Payé*Valeurs_Entrées,Solde_Départ,""), "")</f>
        <v/>
      </c>
      <c r="E219" s="152" t="str">
        <f ca="1">IFERROR(IF(Prêt_Non_Payé*Valeurs_Entrées,Paiement_Mensuel,""), "")</f>
        <v/>
      </c>
      <c r="F219" s="152" t="str">
        <f ca="1">IFERROR(IF(Prêt_Non_Payé*Valeurs_Entrées,Capital,""), "")</f>
        <v/>
      </c>
      <c r="G219" s="152" t="str">
        <f ca="1">IFERROR(IF(Prêt_Non_Payé*Valeurs_Entrées,Intérêts,""), "")</f>
        <v/>
      </c>
      <c r="H219" s="152" t="str">
        <f ca="1">IFERROR(IF(Prêt_Non_Payé*Valeurs_Entrées,Solde_Final,""), "")</f>
        <v/>
      </c>
    </row>
    <row r="220" spans="2:8" x14ac:dyDescent="0.25">
      <c r="B220" s="153" t="str">
        <f ca="1">IFERROR(IF(Prêt_Non_Payé*Valeurs_Entrées,Numéro_Paiement,""), "")</f>
        <v/>
      </c>
      <c r="C220" s="150" t="str">
        <f ca="1">IFERROR(IF(Prêt_Non_Payé*Valeurs_Entrées,Date_Paiement,""), "")</f>
        <v/>
      </c>
      <c r="D220" s="152" t="str">
        <f ca="1">IFERROR(IF(Prêt_Non_Payé*Valeurs_Entrées,Solde_Départ,""), "")</f>
        <v/>
      </c>
      <c r="E220" s="152" t="str">
        <f ca="1">IFERROR(IF(Prêt_Non_Payé*Valeurs_Entrées,Paiement_Mensuel,""), "")</f>
        <v/>
      </c>
      <c r="F220" s="152" t="str">
        <f ca="1">IFERROR(IF(Prêt_Non_Payé*Valeurs_Entrées,Capital,""), "")</f>
        <v/>
      </c>
      <c r="G220" s="152" t="str">
        <f ca="1">IFERROR(IF(Prêt_Non_Payé*Valeurs_Entrées,Intérêts,""), "")</f>
        <v/>
      </c>
      <c r="H220" s="152" t="str">
        <f ca="1">IFERROR(IF(Prêt_Non_Payé*Valeurs_Entrées,Solde_Final,""), "")</f>
        <v/>
      </c>
    </row>
    <row r="221" spans="2:8" x14ac:dyDescent="0.25">
      <c r="B221" s="153" t="str">
        <f ca="1">IFERROR(IF(Prêt_Non_Payé*Valeurs_Entrées,Numéro_Paiement,""), "")</f>
        <v/>
      </c>
      <c r="C221" s="150" t="str">
        <f ca="1">IFERROR(IF(Prêt_Non_Payé*Valeurs_Entrées,Date_Paiement,""), "")</f>
        <v/>
      </c>
      <c r="D221" s="152" t="str">
        <f ca="1">IFERROR(IF(Prêt_Non_Payé*Valeurs_Entrées,Solde_Départ,""), "")</f>
        <v/>
      </c>
      <c r="E221" s="152" t="str">
        <f ca="1">IFERROR(IF(Prêt_Non_Payé*Valeurs_Entrées,Paiement_Mensuel,""), "")</f>
        <v/>
      </c>
      <c r="F221" s="152" t="str">
        <f ca="1">IFERROR(IF(Prêt_Non_Payé*Valeurs_Entrées,Capital,""), "")</f>
        <v/>
      </c>
      <c r="G221" s="152" t="str">
        <f ca="1">IFERROR(IF(Prêt_Non_Payé*Valeurs_Entrées,Intérêts,""), "")</f>
        <v/>
      </c>
      <c r="H221" s="152" t="str">
        <f ca="1">IFERROR(IF(Prêt_Non_Payé*Valeurs_Entrées,Solde_Final,""), "")</f>
        <v/>
      </c>
    </row>
    <row r="222" spans="2:8" x14ac:dyDescent="0.25">
      <c r="B222" s="153" t="str">
        <f ca="1">IFERROR(IF(Prêt_Non_Payé*Valeurs_Entrées,Numéro_Paiement,""), "")</f>
        <v/>
      </c>
      <c r="C222" s="150" t="str">
        <f ca="1">IFERROR(IF(Prêt_Non_Payé*Valeurs_Entrées,Date_Paiement,""), "")</f>
        <v/>
      </c>
      <c r="D222" s="152" t="str">
        <f ca="1">IFERROR(IF(Prêt_Non_Payé*Valeurs_Entrées,Solde_Départ,""), "")</f>
        <v/>
      </c>
      <c r="E222" s="152" t="str">
        <f ca="1">IFERROR(IF(Prêt_Non_Payé*Valeurs_Entrées,Paiement_Mensuel,""), "")</f>
        <v/>
      </c>
      <c r="F222" s="152" t="str">
        <f ca="1">IFERROR(IF(Prêt_Non_Payé*Valeurs_Entrées,Capital,""), "")</f>
        <v/>
      </c>
      <c r="G222" s="152" t="str">
        <f ca="1">IFERROR(IF(Prêt_Non_Payé*Valeurs_Entrées,Intérêts,""), "")</f>
        <v/>
      </c>
      <c r="H222" s="152" t="str">
        <f ca="1">IFERROR(IF(Prêt_Non_Payé*Valeurs_Entrées,Solde_Final,""), "")</f>
        <v/>
      </c>
    </row>
    <row r="223" spans="2:8" x14ac:dyDescent="0.25">
      <c r="B223" s="153" t="str">
        <f ca="1">IFERROR(IF(Prêt_Non_Payé*Valeurs_Entrées,Numéro_Paiement,""), "")</f>
        <v/>
      </c>
      <c r="C223" s="150" t="str">
        <f ca="1">IFERROR(IF(Prêt_Non_Payé*Valeurs_Entrées,Date_Paiement,""), "")</f>
        <v/>
      </c>
      <c r="D223" s="152" t="str">
        <f ca="1">IFERROR(IF(Prêt_Non_Payé*Valeurs_Entrées,Solde_Départ,""), "")</f>
        <v/>
      </c>
      <c r="E223" s="152" t="str">
        <f ca="1">IFERROR(IF(Prêt_Non_Payé*Valeurs_Entrées,Paiement_Mensuel,""), "")</f>
        <v/>
      </c>
      <c r="F223" s="152" t="str">
        <f ca="1">IFERROR(IF(Prêt_Non_Payé*Valeurs_Entrées,Capital,""), "")</f>
        <v/>
      </c>
      <c r="G223" s="152" t="str">
        <f ca="1">IFERROR(IF(Prêt_Non_Payé*Valeurs_Entrées,Intérêts,""), "")</f>
        <v/>
      </c>
      <c r="H223" s="152" t="str">
        <f ca="1">IFERROR(IF(Prêt_Non_Payé*Valeurs_Entrées,Solde_Final,""), "")</f>
        <v/>
      </c>
    </row>
    <row r="224" spans="2:8" x14ac:dyDescent="0.25">
      <c r="B224" s="153" t="str">
        <f ca="1">IFERROR(IF(Prêt_Non_Payé*Valeurs_Entrées,Numéro_Paiement,""), "")</f>
        <v/>
      </c>
      <c r="C224" s="150" t="str">
        <f ca="1">IFERROR(IF(Prêt_Non_Payé*Valeurs_Entrées,Date_Paiement,""), "")</f>
        <v/>
      </c>
      <c r="D224" s="152" t="str">
        <f ca="1">IFERROR(IF(Prêt_Non_Payé*Valeurs_Entrées,Solde_Départ,""), "")</f>
        <v/>
      </c>
      <c r="E224" s="152" t="str">
        <f ca="1">IFERROR(IF(Prêt_Non_Payé*Valeurs_Entrées,Paiement_Mensuel,""), "")</f>
        <v/>
      </c>
      <c r="F224" s="152" t="str">
        <f ca="1">IFERROR(IF(Prêt_Non_Payé*Valeurs_Entrées,Capital,""), "")</f>
        <v/>
      </c>
      <c r="G224" s="152" t="str">
        <f ca="1">IFERROR(IF(Prêt_Non_Payé*Valeurs_Entrées,Intérêts,""), "")</f>
        <v/>
      </c>
      <c r="H224" s="152" t="str">
        <f ca="1">IFERROR(IF(Prêt_Non_Payé*Valeurs_Entrées,Solde_Final,""), "")</f>
        <v/>
      </c>
    </row>
    <row r="225" spans="2:8" x14ac:dyDescent="0.25">
      <c r="B225" s="153" t="str">
        <f ca="1">IFERROR(IF(Prêt_Non_Payé*Valeurs_Entrées,Numéro_Paiement,""), "")</f>
        <v/>
      </c>
      <c r="C225" s="150" t="str">
        <f ca="1">IFERROR(IF(Prêt_Non_Payé*Valeurs_Entrées,Date_Paiement,""), "")</f>
        <v/>
      </c>
      <c r="D225" s="152" t="str">
        <f ca="1">IFERROR(IF(Prêt_Non_Payé*Valeurs_Entrées,Solde_Départ,""), "")</f>
        <v/>
      </c>
      <c r="E225" s="152" t="str">
        <f ca="1">IFERROR(IF(Prêt_Non_Payé*Valeurs_Entrées,Paiement_Mensuel,""), "")</f>
        <v/>
      </c>
      <c r="F225" s="152" t="str">
        <f ca="1">IFERROR(IF(Prêt_Non_Payé*Valeurs_Entrées,Capital,""), "")</f>
        <v/>
      </c>
      <c r="G225" s="152" t="str">
        <f ca="1">IFERROR(IF(Prêt_Non_Payé*Valeurs_Entrées,Intérêts,""), "")</f>
        <v/>
      </c>
      <c r="H225" s="152" t="str">
        <f ca="1">IFERROR(IF(Prêt_Non_Payé*Valeurs_Entrées,Solde_Final,""), "")</f>
        <v/>
      </c>
    </row>
    <row r="226" spans="2:8" x14ac:dyDescent="0.25">
      <c r="B226" s="153" t="str">
        <f ca="1">IFERROR(IF(Prêt_Non_Payé*Valeurs_Entrées,Numéro_Paiement,""), "")</f>
        <v/>
      </c>
      <c r="C226" s="150" t="str">
        <f ca="1">IFERROR(IF(Prêt_Non_Payé*Valeurs_Entrées,Date_Paiement,""), "")</f>
        <v/>
      </c>
      <c r="D226" s="152" t="str">
        <f ca="1">IFERROR(IF(Prêt_Non_Payé*Valeurs_Entrées,Solde_Départ,""), "")</f>
        <v/>
      </c>
      <c r="E226" s="152" t="str">
        <f ca="1">IFERROR(IF(Prêt_Non_Payé*Valeurs_Entrées,Paiement_Mensuel,""), "")</f>
        <v/>
      </c>
      <c r="F226" s="152" t="str">
        <f ca="1">IFERROR(IF(Prêt_Non_Payé*Valeurs_Entrées,Capital,""), "")</f>
        <v/>
      </c>
      <c r="G226" s="152" t="str">
        <f ca="1">IFERROR(IF(Prêt_Non_Payé*Valeurs_Entrées,Intérêts,""), "")</f>
        <v/>
      </c>
      <c r="H226" s="152" t="str">
        <f ca="1">IFERROR(IF(Prêt_Non_Payé*Valeurs_Entrées,Solde_Final,""), "")</f>
        <v/>
      </c>
    </row>
    <row r="227" spans="2:8" x14ac:dyDescent="0.25">
      <c r="B227" s="153" t="str">
        <f ca="1">IFERROR(IF(Prêt_Non_Payé*Valeurs_Entrées,Numéro_Paiement,""), "")</f>
        <v/>
      </c>
      <c r="C227" s="150" t="str">
        <f ca="1">IFERROR(IF(Prêt_Non_Payé*Valeurs_Entrées,Date_Paiement,""), "")</f>
        <v/>
      </c>
      <c r="D227" s="152" t="str">
        <f ca="1">IFERROR(IF(Prêt_Non_Payé*Valeurs_Entrées,Solde_Départ,""), "")</f>
        <v/>
      </c>
      <c r="E227" s="152" t="str">
        <f ca="1">IFERROR(IF(Prêt_Non_Payé*Valeurs_Entrées,Paiement_Mensuel,""), "")</f>
        <v/>
      </c>
      <c r="F227" s="152" t="str">
        <f ca="1">IFERROR(IF(Prêt_Non_Payé*Valeurs_Entrées,Capital,""), "")</f>
        <v/>
      </c>
      <c r="G227" s="152" t="str">
        <f ca="1">IFERROR(IF(Prêt_Non_Payé*Valeurs_Entrées,Intérêts,""), "")</f>
        <v/>
      </c>
      <c r="H227" s="152" t="str">
        <f ca="1">IFERROR(IF(Prêt_Non_Payé*Valeurs_Entrées,Solde_Final,""), "")</f>
        <v/>
      </c>
    </row>
    <row r="228" spans="2:8" x14ac:dyDescent="0.25">
      <c r="B228" s="153" t="str">
        <f ca="1">IFERROR(IF(Prêt_Non_Payé*Valeurs_Entrées,Numéro_Paiement,""), "")</f>
        <v/>
      </c>
      <c r="C228" s="150" t="str">
        <f ca="1">IFERROR(IF(Prêt_Non_Payé*Valeurs_Entrées,Date_Paiement,""), "")</f>
        <v/>
      </c>
      <c r="D228" s="152" t="str">
        <f ca="1">IFERROR(IF(Prêt_Non_Payé*Valeurs_Entrées,Solde_Départ,""), "")</f>
        <v/>
      </c>
      <c r="E228" s="152" t="str">
        <f ca="1">IFERROR(IF(Prêt_Non_Payé*Valeurs_Entrées,Paiement_Mensuel,""), "")</f>
        <v/>
      </c>
      <c r="F228" s="152" t="str">
        <f ca="1">IFERROR(IF(Prêt_Non_Payé*Valeurs_Entrées,Capital,""), "")</f>
        <v/>
      </c>
      <c r="G228" s="152" t="str">
        <f ca="1">IFERROR(IF(Prêt_Non_Payé*Valeurs_Entrées,Intérêts,""), "")</f>
        <v/>
      </c>
      <c r="H228" s="152" t="str">
        <f ca="1">IFERROR(IF(Prêt_Non_Payé*Valeurs_Entrées,Solde_Final,""), "")</f>
        <v/>
      </c>
    </row>
    <row r="229" spans="2:8" x14ac:dyDescent="0.25">
      <c r="B229" s="153" t="str">
        <f ca="1">IFERROR(IF(Prêt_Non_Payé*Valeurs_Entrées,Numéro_Paiement,""), "")</f>
        <v/>
      </c>
      <c r="C229" s="150" t="str">
        <f ca="1">IFERROR(IF(Prêt_Non_Payé*Valeurs_Entrées,Date_Paiement,""), "")</f>
        <v/>
      </c>
      <c r="D229" s="152" t="str">
        <f ca="1">IFERROR(IF(Prêt_Non_Payé*Valeurs_Entrées,Solde_Départ,""), "")</f>
        <v/>
      </c>
      <c r="E229" s="152" t="str">
        <f ca="1">IFERROR(IF(Prêt_Non_Payé*Valeurs_Entrées,Paiement_Mensuel,""), "")</f>
        <v/>
      </c>
      <c r="F229" s="152" t="str">
        <f ca="1">IFERROR(IF(Prêt_Non_Payé*Valeurs_Entrées,Capital,""), "")</f>
        <v/>
      </c>
      <c r="G229" s="152" t="str">
        <f ca="1">IFERROR(IF(Prêt_Non_Payé*Valeurs_Entrées,Intérêts,""), "")</f>
        <v/>
      </c>
      <c r="H229" s="152" t="str">
        <f ca="1">IFERROR(IF(Prêt_Non_Payé*Valeurs_Entrées,Solde_Final,""), "")</f>
        <v/>
      </c>
    </row>
    <row r="230" spans="2:8" x14ac:dyDescent="0.25">
      <c r="B230" s="153" t="str">
        <f ca="1">IFERROR(IF(Prêt_Non_Payé*Valeurs_Entrées,Numéro_Paiement,""), "")</f>
        <v/>
      </c>
      <c r="C230" s="150" t="str">
        <f ca="1">IFERROR(IF(Prêt_Non_Payé*Valeurs_Entrées,Date_Paiement,""), "")</f>
        <v/>
      </c>
      <c r="D230" s="152" t="str">
        <f ca="1">IFERROR(IF(Prêt_Non_Payé*Valeurs_Entrées,Solde_Départ,""), "")</f>
        <v/>
      </c>
      <c r="E230" s="152" t="str">
        <f ca="1">IFERROR(IF(Prêt_Non_Payé*Valeurs_Entrées,Paiement_Mensuel,""), "")</f>
        <v/>
      </c>
      <c r="F230" s="152" t="str">
        <f ca="1">IFERROR(IF(Prêt_Non_Payé*Valeurs_Entrées,Capital,""), "")</f>
        <v/>
      </c>
      <c r="G230" s="152" t="str">
        <f ca="1">IFERROR(IF(Prêt_Non_Payé*Valeurs_Entrées,Intérêts,""), "")</f>
        <v/>
      </c>
      <c r="H230" s="152" t="str">
        <f ca="1">IFERROR(IF(Prêt_Non_Payé*Valeurs_Entrées,Solde_Final,""), "")</f>
        <v/>
      </c>
    </row>
    <row r="231" spans="2:8" x14ac:dyDescent="0.25">
      <c r="B231" s="153" t="str">
        <f ca="1">IFERROR(IF(Prêt_Non_Payé*Valeurs_Entrées,Numéro_Paiement,""), "")</f>
        <v/>
      </c>
      <c r="C231" s="150" t="str">
        <f ca="1">IFERROR(IF(Prêt_Non_Payé*Valeurs_Entrées,Date_Paiement,""), "")</f>
        <v/>
      </c>
      <c r="D231" s="152" t="str">
        <f ca="1">IFERROR(IF(Prêt_Non_Payé*Valeurs_Entrées,Solde_Départ,""), "")</f>
        <v/>
      </c>
      <c r="E231" s="152" t="str">
        <f ca="1">IFERROR(IF(Prêt_Non_Payé*Valeurs_Entrées,Paiement_Mensuel,""), "")</f>
        <v/>
      </c>
      <c r="F231" s="152" t="str">
        <f ca="1">IFERROR(IF(Prêt_Non_Payé*Valeurs_Entrées,Capital,""), "")</f>
        <v/>
      </c>
      <c r="G231" s="152" t="str">
        <f ca="1">IFERROR(IF(Prêt_Non_Payé*Valeurs_Entrées,Intérêts,""), "")</f>
        <v/>
      </c>
      <c r="H231" s="152" t="str">
        <f ca="1">IFERROR(IF(Prêt_Non_Payé*Valeurs_Entrées,Solde_Final,""), "")</f>
        <v/>
      </c>
    </row>
    <row r="232" spans="2:8" x14ac:dyDescent="0.25">
      <c r="B232" s="153" t="str">
        <f ca="1">IFERROR(IF(Prêt_Non_Payé*Valeurs_Entrées,Numéro_Paiement,""), "")</f>
        <v/>
      </c>
      <c r="C232" s="150" t="str">
        <f ca="1">IFERROR(IF(Prêt_Non_Payé*Valeurs_Entrées,Date_Paiement,""), "")</f>
        <v/>
      </c>
      <c r="D232" s="152" t="str">
        <f ca="1">IFERROR(IF(Prêt_Non_Payé*Valeurs_Entrées,Solde_Départ,""), "")</f>
        <v/>
      </c>
      <c r="E232" s="152" t="str">
        <f ca="1">IFERROR(IF(Prêt_Non_Payé*Valeurs_Entrées,Paiement_Mensuel,""), "")</f>
        <v/>
      </c>
      <c r="F232" s="152" t="str">
        <f ca="1">IFERROR(IF(Prêt_Non_Payé*Valeurs_Entrées,Capital,""), "")</f>
        <v/>
      </c>
      <c r="G232" s="152" t="str">
        <f ca="1">IFERROR(IF(Prêt_Non_Payé*Valeurs_Entrées,Intérêts,""), "")</f>
        <v/>
      </c>
      <c r="H232" s="152" t="str">
        <f ca="1">IFERROR(IF(Prêt_Non_Payé*Valeurs_Entrées,Solde_Final,""), "")</f>
        <v/>
      </c>
    </row>
    <row r="233" spans="2:8" x14ac:dyDescent="0.25">
      <c r="B233" s="153" t="str">
        <f ca="1">IFERROR(IF(Prêt_Non_Payé*Valeurs_Entrées,Numéro_Paiement,""), "")</f>
        <v/>
      </c>
      <c r="C233" s="150" t="str">
        <f ca="1">IFERROR(IF(Prêt_Non_Payé*Valeurs_Entrées,Date_Paiement,""), "")</f>
        <v/>
      </c>
      <c r="D233" s="152" t="str">
        <f ca="1">IFERROR(IF(Prêt_Non_Payé*Valeurs_Entrées,Solde_Départ,""), "")</f>
        <v/>
      </c>
      <c r="E233" s="152" t="str">
        <f ca="1">IFERROR(IF(Prêt_Non_Payé*Valeurs_Entrées,Paiement_Mensuel,""), "")</f>
        <v/>
      </c>
      <c r="F233" s="152" t="str">
        <f ca="1">IFERROR(IF(Prêt_Non_Payé*Valeurs_Entrées,Capital,""), "")</f>
        <v/>
      </c>
      <c r="G233" s="152" t="str">
        <f ca="1">IFERROR(IF(Prêt_Non_Payé*Valeurs_Entrées,Intérêts,""), "")</f>
        <v/>
      </c>
      <c r="H233" s="152" t="str">
        <f ca="1">IFERROR(IF(Prêt_Non_Payé*Valeurs_Entrées,Solde_Final,""), "")</f>
        <v/>
      </c>
    </row>
    <row r="234" spans="2:8" x14ac:dyDescent="0.25">
      <c r="B234" s="153" t="str">
        <f ca="1">IFERROR(IF(Prêt_Non_Payé*Valeurs_Entrées,Numéro_Paiement,""), "")</f>
        <v/>
      </c>
      <c r="C234" s="150" t="str">
        <f ca="1">IFERROR(IF(Prêt_Non_Payé*Valeurs_Entrées,Date_Paiement,""), "")</f>
        <v/>
      </c>
      <c r="D234" s="152" t="str">
        <f ca="1">IFERROR(IF(Prêt_Non_Payé*Valeurs_Entrées,Solde_Départ,""), "")</f>
        <v/>
      </c>
      <c r="E234" s="152" t="str">
        <f ca="1">IFERROR(IF(Prêt_Non_Payé*Valeurs_Entrées,Paiement_Mensuel,""), "")</f>
        <v/>
      </c>
      <c r="F234" s="152" t="str">
        <f ca="1">IFERROR(IF(Prêt_Non_Payé*Valeurs_Entrées,Capital,""), "")</f>
        <v/>
      </c>
      <c r="G234" s="152" t="str">
        <f ca="1">IFERROR(IF(Prêt_Non_Payé*Valeurs_Entrées,Intérêts,""), "")</f>
        <v/>
      </c>
      <c r="H234" s="152" t="str">
        <f ca="1">IFERROR(IF(Prêt_Non_Payé*Valeurs_Entrées,Solde_Final,""), "")</f>
        <v/>
      </c>
    </row>
    <row r="235" spans="2:8" x14ac:dyDescent="0.25">
      <c r="B235" s="153" t="str">
        <f ca="1">IFERROR(IF(Prêt_Non_Payé*Valeurs_Entrées,Numéro_Paiement,""), "")</f>
        <v/>
      </c>
      <c r="C235" s="150" t="str">
        <f ca="1">IFERROR(IF(Prêt_Non_Payé*Valeurs_Entrées,Date_Paiement,""), "")</f>
        <v/>
      </c>
      <c r="D235" s="152" t="str">
        <f ca="1">IFERROR(IF(Prêt_Non_Payé*Valeurs_Entrées,Solde_Départ,""), "")</f>
        <v/>
      </c>
      <c r="E235" s="152" t="str">
        <f ca="1">IFERROR(IF(Prêt_Non_Payé*Valeurs_Entrées,Paiement_Mensuel,""), "")</f>
        <v/>
      </c>
      <c r="F235" s="152" t="str">
        <f ca="1">IFERROR(IF(Prêt_Non_Payé*Valeurs_Entrées,Capital,""), "")</f>
        <v/>
      </c>
      <c r="G235" s="152" t="str">
        <f ca="1">IFERROR(IF(Prêt_Non_Payé*Valeurs_Entrées,Intérêts,""), "")</f>
        <v/>
      </c>
      <c r="H235" s="152" t="str">
        <f ca="1">IFERROR(IF(Prêt_Non_Payé*Valeurs_Entrées,Solde_Final,""), "")</f>
        <v/>
      </c>
    </row>
    <row r="236" spans="2:8" x14ac:dyDescent="0.25">
      <c r="B236" s="153" t="str">
        <f ca="1">IFERROR(IF(Prêt_Non_Payé*Valeurs_Entrées,Numéro_Paiement,""), "")</f>
        <v/>
      </c>
      <c r="C236" s="150" t="str">
        <f ca="1">IFERROR(IF(Prêt_Non_Payé*Valeurs_Entrées,Date_Paiement,""), "")</f>
        <v/>
      </c>
      <c r="D236" s="152" t="str">
        <f ca="1">IFERROR(IF(Prêt_Non_Payé*Valeurs_Entrées,Solde_Départ,""), "")</f>
        <v/>
      </c>
      <c r="E236" s="152" t="str">
        <f ca="1">IFERROR(IF(Prêt_Non_Payé*Valeurs_Entrées,Paiement_Mensuel,""), "")</f>
        <v/>
      </c>
      <c r="F236" s="152" t="str">
        <f ca="1">IFERROR(IF(Prêt_Non_Payé*Valeurs_Entrées,Capital,""), "")</f>
        <v/>
      </c>
      <c r="G236" s="152" t="str">
        <f ca="1">IFERROR(IF(Prêt_Non_Payé*Valeurs_Entrées,Intérêts,""), "")</f>
        <v/>
      </c>
      <c r="H236" s="152" t="str">
        <f ca="1">IFERROR(IF(Prêt_Non_Payé*Valeurs_Entrées,Solde_Final,""), "")</f>
        <v/>
      </c>
    </row>
    <row r="237" spans="2:8" x14ac:dyDescent="0.25">
      <c r="B237" s="153" t="str">
        <f ca="1">IFERROR(IF(Prêt_Non_Payé*Valeurs_Entrées,Numéro_Paiement,""), "")</f>
        <v/>
      </c>
      <c r="C237" s="150" t="str">
        <f ca="1">IFERROR(IF(Prêt_Non_Payé*Valeurs_Entrées,Date_Paiement,""), "")</f>
        <v/>
      </c>
      <c r="D237" s="152" t="str">
        <f ca="1">IFERROR(IF(Prêt_Non_Payé*Valeurs_Entrées,Solde_Départ,""), "")</f>
        <v/>
      </c>
      <c r="E237" s="152" t="str">
        <f ca="1">IFERROR(IF(Prêt_Non_Payé*Valeurs_Entrées,Paiement_Mensuel,""), "")</f>
        <v/>
      </c>
      <c r="F237" s="152" t="str">
        <f ca="1">IFERROR(IF(Prêt_Non_Payé*Valeurs_Entrées,Capital,""), "")</f>
        <v/>
      </c>
      <c r="G237" s="152" t="str">
        <f ca="1">IFERROR(IF(Prêt_Non_Payé*Valeurs_Entrées,Intérêts,""), "")</f>
        <v/>
      </c>
      <c r="H237" s="152" t="str">
        <f ca="1">IFERROR(IF(Prêt_Non_Payé*Valeurs_Entrées,Solde_Final,""), "")</f>
        <v/>
      </c>
    </row>
    <row r="238" spans="2:8" x14ac:dyDescent="0.25">
      <c r="B238" s="153" t="str">
        <f ca="1">IFERROR(IF(Prêt_Non_Payé*Valeurs_Entrées,Numéro_Paiement,""), "")</f>
        <v/>
      </c>
      <c r="C238" s="150" t="str">
        <f ca="1">IFERROR(IF(Prêt_Non_Payé*Valeurs_Entrées,Date_Paiement,""), "")</f>
        <v/>
      </c>
      <c r="D238" s="152" t="str">
        <f ca="1">IFERROR(IF(Prêt_Non_Payé*Valeurs_Entrées,Solde_Départ,""), "")</f>
        <v/>
      </c>
      <c r="E238" s="152" t="str">
        <f ca="1">IFERROR(IF(Prêt_Non_Payé*Valeurs_Entrées,Paiement_Mensuel,""), "")</f>
        <v/>
      </c>
      <c r="F238" s="152" t="str">
        <f ca="1">IFERROR(IF(Prêt_Non_Payé*Valeurs_Entrées,Capital,""), "")</f>
        <v/>
      </c>
      <c r="G238" s="152" t="str">
        <f ca="1">IFERROR(IF(Prêt_Non_Payé*Valeurs_Entrées,Intérêts,""), "")</f>
        <v/>
      </c>
      <c r="H238" s="152" t="str">
        <f ca="1">IFERROR(IF(Prêt_Non_Payé*Valeurs_Entrées,Solde_Final,""), "")</f>
        <v/>
      </c>
    </row>
    <row r="239" spans="2:8" x14ac:dyDescent="0.25">
      <c r="B239" s="153" t="str">
        <f ca="1">IFERROR(IF(Prêt_Non_Payé*Valeurs_Entrées,Numéro_Paiement,""), "")</f>
        <v/>
      </c>
      <c r="C239" s="150" t="str">
        <f ca="1">IFERROR(IF(Prêt_Non_Payé*Valeurs_Entrées,Date_Paiement,""), "")</f>
        <v/>
      </c>
      <c r="D239" s="152" t="str">
        <f ca="1">IFERROR(IF(Prêt_Non_Payé*Valeurs_Entrées,Solde_Départ,""), "")</f>
        <v/>
      </c>
      <c r="E239" s="152" t="str">
        <f ca="1">IFERROR(IF(Prêt_Non_Payé*Valeurs_Entrées,Paiement_Mensuel,""), "")</f>
        <v/>
      </c>
      <c r="F239" s="152" t="str">
        <f ca="1">IFERROR(IF(Prêt_Non_Payé*Valeurs_Entrées,Capital,""), "")</f>
        <v/>
      </c>
      <c r="G239" s="152" t="str">
        <f ca="1">IFERROR(IF(Prêt_Non_Payé*Valeurs_Entrées,Intérêts,""), "")</f>
        <v/>
      </c>
      <c r="H239" s="152" t="str">
        <f ca="1">IFERROR(IF(Prêt_Non_Payé*Valeurs_Entrées,Solde_Final,""), "")</f>
        <v/>
      </c>
    </row>
    <row r="240" spans="2:8" x14ac:dyDescent="0.25">
      <c r="B240" s="153" t="str">
        <f ca="1">IFERROR(IF(Prêt_Non_Payé*Valeurs_Entrées,Numéro_Paiement,""), "")</f>
        <v/>
      </c>
      <c r="C240" s="150" t="str">
        <f ca="1">IFERROR(IF(Prêt_Non_Payé*Valeurs_Entrées,Date_Paiement,""), "")</f>
        <v/>
      </c>
      <c r="D240" s="152" t="str">
        <f ca="1">IFERROR(IF(Prêt_Non_Payé*Valeurs_Entrées,Solde_Départ,""), "")</f>
        <v/>
      </c>
      <c r="E240" s="152" t="str">
        <f ca="1">IFERROR(IF(Prêt_Non_Payé*Valeurs_Entrées,Paiement_Mensuel,""), "")</f>
        <v/>
      </c>
      <c r="F240" s="152" t="str">
        <f ca="1">IFERROR(IF(Prêt_Non_Payé*Valeurs_Entrées,Capital,""), "")</f>
        <v/>
      </c>
      <c r="G240" s="152" t="str">
        <f ca="1">IFERROR(IF(Prêt_Non_Payé*Valeurs_Entrées,Intérêts,""), "")</f>
        <v/>
      </c>
      <c r="H240" s="152" t="str">
        <f ca="1">IFERROR(IF(Prêt_Non_Payé*Valeurs_Entrées,Solde_Final,""), "")</f>
        <v/>
      </c>
    </row>
    <row r="241" spans="2:8" x14ac:dyDescent="0.25">
      <c r="B241" s="153" t="str">
        <f ca="1">IFERROR(IF(Prêt_Non_Payé*Valeurs_Entrées,Numéro_Paiement,""), "")</f>
        <v/>
      </c>
      <c r="C241" s="150" t="str">
        <f ca="1">IFERROR(IF(Prêt_Non_Payé*Valeurs_Entrées,Date_Paiement,""), "")</f>
        <v/>
      </c>
      <c r="D241" s="152" t="str">
        <f ca="1">IFERROR(IF(Prêt_Non_Payé*Valeurs_Entrées,Solde_Départ,""), "")</f>
        <v/>
      </c>
      <c r="E241" s="152" t="str">
        <f ca="1">IFERROR(IF(Prêt_Non_Payé*Valeurs_Entrées,Paiement_Mensuel,""), "")</f>
        <v/>
      </c>
      <c r="F241" s="152" t="str">
        <f ca="1">IFERROR(IF(Prêt_Non_Payé*Valeurs_Entrées,Capital,""), "")</f>
        <v/>
      </c>
      <c r="G241" s="152" t="str">
        <f ca="1">IFERROR(IF(Prêt_Non_Payé*Valeurs_Entrées,Intérêts,""), "")</f>
        <v/>
      </c>
      <c r="H241" s="152" t="str">
        <f ca="1">IFERROR(IF(Prêt_Non_Payé*Valeurs_Entrées,Solde_Final,""), "")</f>
        <v/>
      </c>
    </row>
    <row r="242" spans="2:8" x14ac:dyDescent="0.25">
      <c r="B242" s="153" t="str">
        <f ca="1">IFERROR(IF(Prêt_Non_Payé*Valeurs_Entrées,Numéro_Paiement,""), "")</f>
        <v/>
      </c>
      <c r="C242" s="150" t="str">
        <f ca="1">IFERROR(IF(Prêt_Non_Payé*Valeurs_Entrées,Date_Paiement,""), "")</f>
        <v/>
      </c>
      <c r="D242" s="152" t="str">
        <f ca="1">IFERROR(IF(Prêt_Non_Payé*Valeurs_Entrées,Solde_Départ,""), "")</f>
        <v/>
      </c>
      <c r="E242" s="152" t="str">
        <f ca="1">IFERROR(IF(Prêt_Non_Payé*Valeurs_Entrées,Paiement_Mensuel,""), "")</f>
        <v/>
      </c>
      <c r="F242" s="152" t="str">
        <f ca="1">IFERROR(IF(Prêt_Non_Payé*Valeurs_Entrées,Capital,""), "")</f>
        <v/>
      </c>
      <c r="G242" s="152" t="str">
        <f ca="1">IFERROR(IF(Prêt_Non_Payé*Valeurs_Entrées,Intérêts,""), "")</f>
        <v/>
      </c>
      <c r="H242" s="152" t="str">
        <f ca="1">IFERROR(IF(Prêt_Non_Payé*Valeurs_Entrées,Solde_Final,""), "")</f>
        <v/>
      </c>
    </row>
    <row r="243" spans="2:8" x14ac:dyDescent="0.25">
      <c r="B243" s="153" t="str">
        <f ca="1">IFERROR(IF(Prêt_Non_Payé*Valeurs_Entrées,Numéro_Paiement,""), "")</f>
        <v/>
      </c>
      <c r="C243" s="150" t="str">
        <f ca="1">IFERROR(IF(Prêt_Non_Payé*Valeurs_Entrées,Date_Paiement,""), "")</f>
        <v/>
      </c>
      <c r="D243" s="152" t="str">
        <f ca="1">IFERROR(IF(Prêt_Non_Payé*Valeurs_Entrées,Solde_Départ,""), "")</f>
        <v/>
      </c>
      <c r="E243" s="152" t="str">
        <f ca="1">IFERROR(IF(Prêt_Non_Payé*Valeurs_Entrées,Paiement_Mensuel,""), "")</f>
        <v/>
      </c>
      <c r="F243" s="152" t="str">
        <f ca="1">IFERROR(IF(Prêt_Non_Payé*Valeurs_Entrées,Capital,""), "")</f>
        <v/>
      </c>
      <c r="G243" s="152" t="str">
        <f ca="1">IFERROR(IF(Prêt_Non_Payé*Valeurs_Entrées,Intérêts,""), "")</f>
        <v/>
      </c>
      <c r="H243" s="152" t="str">
        <f ca="1">IFERROR(IF(Prêt_Non_Payé*Valeurs_Entrées,Solde_Final,""), "")</f>
        <v/>
      </c>
    </row>
    <row r="244" spans="2:8" x14ac:dyDescent="0.25">
      <c r="B244" s="153" t="str">
        <f ca="1">IFERROR(IF(Prêt_Non_Payé*Valeurs_Entrées,Numéro_Paiement,""), "")</f>
        <v/>
      </c>
      <c r="C244" s="150" t="str">
        <f ca="1">IFERROR(IF(Prêt_Non_Payé*Valeurs_Entrées,Date_Paiement,""), "")</f>
        <v/>
      </c>
      <c r="D244" s="152" t="str">
        <f ca="1">IFERROR(IF(Prêt_Non_Payé*Valeurs_Entrées,Solde_Départ,""), "")</f>
        <v/>
      </c>
      <c r="E244" s="152" t="str">
        <f ca="1">IFERROR(IF(Prêt_Non_Payé*Valeurs_Entrées,Paiement_Mensuel,""), "")</f>
        <v/>
      </c>
      <c r="F244" s="152" t="str">
        <f ca="1">IFERROR(IF(Prêt_Non_Payé*Valeurs_Entrées,Capital,""), "")</f>
        <v/>
      </c>
      <c r="G244" s="152" t="str">
        <f ca="1">IFERROR(IF(Prêt_Non_Payé*Valeurs_Entrées,Intérêts,""), "")</f>
        <v/>
      </c>
      <c r="H244" s="152" t="str">
        <f ca="1">IFERROR(IF(Prêt_Non_Payé*Valeurs_Entrées,Solde_Final,""), "")</f>
        <v/>
      </c>
    </row>
    <row r="245" spans="2:8" x14ac:dyDescent="0.25">
      <c r="B245" s="153" t="str">
        <f ca="1">IFERROR(IF(Prêt_Non_Payé*Valeurs_Entrées,Numéro_Paiement,""), "")</f>
        <v/>
      </c>
      <c r="C245" s="150" t="str">
        <f ca="1">IFERROR(IF(Prêt_Non_Payé*Valeurs_Entrées,Date_Paiement,""), "")</f>
        <v/>
      </c>
      <c r="D245" s="152" t="str">
        <f ca="1">IFERROR(IF(Prêt_Non_Payé*Valeurs_Entrées,Solde_Départ,""), "")</f>
        <v/>
      </c>
      <c r="E245" s="152" t="str">
        <f ca="1">IFERROR(IF(Prêt_Non_Payé*Valeurs_Entrées,Paiement_Mensuel,""), "")</f>
        <v/>
      </c>
      <c r="F245" s="152" t="str">
        <f ca="1">IFERROR(IF(Prêt_Non_Payé*Valeurs_Entrées,Capital,""), "")</f>
        <v/>
      </c>
      <c r="G245" s="152" t="str">
        <f ca="1">IFERROR(IF(Prêt_Non_Payé*Valeurs_Entrées,Intérêts,""), "")</f>
        <v/>
      </c>
      <c r="H245" s="152" t="str">
        <f ca="1">IFERROR(IF(Prêt_Non_Payé*Valeurs_Entrées,Solde_Final,""), "")</f>
        <v/>
      </c>
    </row>
    <row r="246" spans="2:8" x14ac:dyDescent="0.25">
      <c r="B246" s="153" t="str">
        <f ca="1">IFERROR(IF(Prêt_Non_Payé*Valeurs_Entrées,Numéro_Paiement,""), "")</f>
        <v/>
      </c>
      <c r="C246" s="150" t="str">
        <f ca="1">IFERROR(IF(Prêt_Non_Payé*Valeurs_Entrées,Date_Paiement,""), "")</f>
        <v/>
      </c>
      <c r="D246" s="152" t="str">
        <f ca="1">IFERROR(IF(Prêt_Non_Payé*Valeurs_Entrées,Solde_Départ,""), "")</f>
        <v/>
      </c>
      <c r="E246" s="152" t="str">
        <f ca="1">IFERROR(IF(Prêt_Non_Payé*Valeurs_Entrées,Paiement_Mensuel,""), "")</f>
        <v/>
      </c>
      <c r="F246" s="152" t="str">
        <f ca="1">IFERROR(IF(Prêt_Non_Payé*Valeurs_Entrées,Capital,""), "")</f>
        <v/>
      </c>
      <c r="G246" s="152" t="str">
        <f ca="1">IFERROR(IF(Prêt_Non_Payé*Valeurs_Entrées,Intérêts,""), "")</f>
        <v/>
      </c>
      <c r="H246" s="152" t="str">
        <f ca="1">IFERROR(IF(Prêt_Non_Payé*Valeurs_Entrées,Solde_Final,""), "")</f>
        <v/>
      </c>
    </row>
    <row r="247" spans="2:8" x14ac:dyDescent="0.25">
      <c r="B247" s="153" t="str">
        <f ca="1">IFERROR(IF(Prêt_Non_Payé*Valeurs_Entrées,Numéro_Paiement,""), "")</f>
        <v/>
      </c>
      <c r="C247" s="150" t="str">
        <f ca="1">IFERROR(IF(Prêt_Non_Payé*Valeurs_Entrées,Date_Paiement,""), "")</f>
        <v/>
      </c>
      <c r="D247" s="152" t="str">
        <f ca="1">IFERROR(IF(Prêt_Non_Payé*Valeurs_Entrées,Solde_Départ,""), "")</f>
        <v/>
      </c>
      <c r="E247" s="152" t="str">
        <f ca="1">IFERROR(IF(Prêt_Non_Payé*Valeurs_Entrées,Paiement_Mensuel,""), "")</f>
        <v/>
      </c>
      <c r="F247" s="152" t="str">
        <f ca="1">IFERROR(IF(Prêt_Non_Payé*Valeurs_Entrées,Capital,""), "")</f>
        <v/>
      </c>
      <c r="G247" s="152" t="str">
        <f ca="1">IFERROR(IF(Prêt_Non_Payé*Valeurs_Entrées,Intérêts,""), "")</f>
        <v/>
      </c>
      <c r="H247" s="152" t="str">
        <f ca="1">IFERROR(IF(Prêt_Non_Payé*Valeurs_Entrées,Solde_Final,""), "")</f>
        <v/>
      </c>
    </row>
    <row r="248" spans="2:8" x14ac:dyDescent="0.25">
      <c r="B248" s="153" t="str">
        <f ca="1">IFERROR(IF(Prêt_Non_Payé*Valeurs_Entrées,Numéro_Paiement,""), "")</f>
        <v/>
      </c>
      <c r="C248" s="150" t="str">
        <f ca="1">IFERROR(IF(Prêt_Non_Payé*Valeurs_Entrées,Date_Paiement,""), "")</f>
        <v/>
      </c>
      <c r="D248" s="152" t="str">
        <f ca="1">IFERROR(IF(Prêt_Non_Payé*Valeurs_Entrées,Solde_Départ,""), "")</f>
        <v/>
      </c>
      <c r="E248" s="152" t="str">
        <f ca="1">IFERROR(IF(Prêt_Non_Payé*Valeurs_Entrées,Paiement_Mensuel,""), "")</f>
        <v/>
      </c>
      <c r="F248" s="152" t="str">
        <f ca="1">IFERROR(IF(Prêt_Non_Payé*Valeurs_Entrées,Capital,""), "")</f>
        <v/>
      </c>
      <c r="G248" s="152" t="str">
        <f ca="1">IFERROR(IF(Prêt_Non_Payé*Valeurs_Entrées,Intérêts,""), "")</f>
        <v/>
      </c>
      <c r="H248" s="152" t="str">
        <f ca="1">IFERROR(IF(Prêt_Non_Payé*Valeurs_Entrées,Solde_Final,""), "")</f>
        <v/>
      </c>
    </row>
    <row r="249" spans="2:8" x14ac:dyDescent="0.25">
      <c r="B249" s="153" t="str">
        <f ca="1">IFERROR(IF(Prêt_Non_Payé*Valeurs_Entrées,Numéro_Paiement,""), "")</f>
        <v/>
      </c>
      <c r="C249" s="150" t="str">
        <f ca="1">IFERROR(IF(Prêt_Non_Payé*Valeurs_Entrées,Date_Paiement,""), "")</f>
        <v/>
      </c>
      <c r="D249" s="152" t="str">
        <f ca="1">IFERROR(IF(Prêt_Non_Payé*Valeurs_Entrées,Solde_Départ,""), "")</f>
        <v/>
      </c>
      <c r="E249" s="152" t="str">
        <f ca="1">IFERROR(IF(Prêt_Non_Payé*Valeurs_Entrées,Paiement_Mensuel,""), "")</f>
        <v/>
      </c>
      <c r="F249" s="152" t="str">
        <f ca="1">IFERROR(IF(Prêt_Non_Payé*Valeurs_Entrées,Capital,""), "")</f>
        <v/>
      </c>
      <c r="G249" s="152" t="str">
        <f ca="1">IFERROR(IF(Prêt_Non_Payé*Valeurs_Entrées,Intérêts,""), "")</f>
        <v/>
      </c>
      <c r="H249" s="152" t="str">
        <f ca="1">IFERROR(IF(Prêt_Non_Payé*Valeurs_Entrées,Solde_Final,""), "")</f>
        <v/>
      </c>
    </row>
    <row r="250" spans="2:8" x14ac:dyDescent="0.25">
      <c r="B250" s="153" t="str">
        <f ca="1">IFERROR(IF(Prêt_Non_Payé*Valeurs_Entrées,Numéro_Paiement,""), "")</f>
        <v/>
      </c>
      <c r="C250" s="150" t="str">
        <f ca="1">IFERROR(IF(Prêt_Non_Payé*Valeurs_Entrées,Date_Paiement,""), "")</f>
        <v/>
      </c>
      <c r="D250" s="152" t="str">
        <f ca="1">IFERROR(IF(Prêt_Non_Payé*Valeurs_Entrées,Solde_Départ,""), "")</f>
        <v/>
      </c>
      <c r="E250" s="152" t="str">
        <f ca="1">IFERROR(IF(Prêt_Non_Payé*Valeurs_Entrées,Paiement_Mensuel,""), "")</f>
        <v/>
      </c>
      <c r="F250" s="152" t="str">
        <f ca="1">IFERROR(IF(Prêt_Non_Payé*Valeurs_Entrées,Capital,""), "")</f>
        <v/>
      </c>
      <c r="G250" s="152" t="str">
        <f ca="1">IFERROR(IF(Prêt_Non_Payé*Valeurs_Entrées,Intérêts,""), "")</f>
        <v/>
      </c>
      <c r="H250" s="152" t="str">
        <f ca="1">IFERROR(IF(Prêt_Non_Payé*Valeurs_Entrées,Solde_Final,""), "")</f>
        <v/>
      </c>
    </row>
    <row r="251" spans="2:8" x14ac:dyDescent="0.25">
      <c r="B251" s="153" t="str">
        <f ca="1">IFERROR(IF(Prêt_Non_Payé*Valeurs_Entrées,Numéro_Paiement,""), "")</f>
        <v/>
      </c>
      <c r="C251" s="150" t="str">
        <f ca="1">IFERROR(IF(Prêt_Non_Payé*Valeurs_Entrées,Date_Paiement,""), "")</f>
        <v/>
      </c>
      <c r="D251" s="152" t="str">
        <f ca="1">IFERROR(IF(Prêt_Non_Payé*Valeurs_Entrées,Solde_Départ,""), "")</f>
        <v/>
      </c>
      <c r="E251" s="152" t="str">
        <f ca="1">IFERROR(IF(Prêt_Non_Payé*Valeurs_Entrées,Paiement_Mensuel,""), "")</f>
        <v/>
      </c>
      <c r="F251" s="152" t="str">
        <f ca="1">IFERROR(IF(Prêt_Non_Payé*Valeurs_Entrées,Capital,""), "")</f>
        <v/>
      </c>
      <c r="G251" s="152" t="str">
        <f ca="1">IFERROR(IF(Prêt_Non_Payé*Valeurs_Entrées,Intérêts,""), "")</f>
        <v/>
      </c>
      <c r="H251" s="152" t="str">
        <f ca="1">IFERROR(IF(Prêt_Non_Payé*Valeurs_Entrées,Solde_Final,""), "")</f>
        <v/>
      </c>
    </row>
    <row r="252" spans="2:8" x14ac:dyDescent="0.25">
      <c r="B252" s="153" t="str">
        <f ca="1">IFERROR(IF(Prêt_Non_Payé*Valeurs_Entrées,Numéro_Paiement,""), "")</f>
        <v/>
      </c>
      <c r="C252" s="150" t="str">
        <f ca="1">IFERROR(IF(Prêt_Non_Payé*Valeurs_Entrées,Date_Paiement,""), "")</f>
        <v/>
      </c>
      <c r="D252" s="152" t="str">
        <f ca="1">IFERROR(IF(Prêt_Non_Payé*Valeurs_Entrées,Solde_Départ,""), "")</f>
        <v/>
      </c>
      <c r="E252" s="152" t="str">
        <f ca="1">IFERROR(IF(Prêt_Non_Payé*Valeurs_Entrées,Paiement_Mensuel,""), "")</f>
        <v/>
      </c>
      <c r="F252" s="152" t="str">
        <f ca="1">IFERROR(IF(Prêt_Non_Payé*Valeurs_Entrées,Capital,""), "")</f>
        <v/>
      </c>
      <c r="G252" s="152" t="str">
        <f ca="1">IFERROR(IF(Prêt_Non_Payé*Valeurs_Entrées,Intérêts,""), "")</f>
        <v/>
      </c>
      <c r="H252" s="152" t="str">
        <f ca="1">IFERROR(IF(Prêt_Non_Payé*Valeurs_Entrées,Solde_Final,""), "")</f>
        <v/>
      </c>
    </row>
    <row r="253" spans="2:8" x14ac:dyDescent="0.25">
      <c r="B253" s="153" t="str">
        <f ca="1">IFERROR(IF(Prêt_Non_Payé*Valeurs_Entrées,Numéro_Paiement,""), "")</f>
        <v/>
      </c>
      <c r="C253" s="150" t="str">
        <f ca="1">IFERROR(IF(Prêt_Non_Payé*Valeurs_Entrées,Date_Paiement,""), "")</f>
        <v/>
      </c>
      <c r="D253" s="152" t="str">
        <f ca="1">IFERROR(IF(Prêt_Non_Payé*Valeurs_Entrées,Solde_Départ,""), "")</f>
        <v/>
      </c>
      <c r="E253" s="152" t="str">
        <f ca="1">IFERROR(IF(Prêt_Non_Payé*Valeurs_Entrées,Paiement_Mensuel,""), "")</f>
        <v/>
      </c>
      <c r="F253" s="152" t="str">
        <f ca="1">IFERROR(IF(Prêt_Non_Payé*Valeurs_Entrées,Capital,""), "")</f>
        <v/>
      </c>
      <c r="G253" s="152" t="str">
        <f ca="1">IFERROR(IF(Prêt_Non_Payé*Valeurs_Entrées,Intérêts,""), "")</f>
        <v/>
      </c>
      <c r="H253" s="152" t="str">
        <f ca="1">IFERROR(IF(Prêt_Non_Payé*Valeurs_Entrées,Solde_Final,""), "")</f>
        <v/>
      </c>
    </row>
    <row r="254" spans="2:8" x14ac:dyDescent="0.25">
      <c r="B254" s="153" t="str">
        <f ca="1">IFERROR(IF(Prêt_Non_Payé*Valeurs_Entrées,Numéro_Paiement,""), "")</f>
        <v/>
      </c>
      <c r="C254" s="150" t="str">
        <f ca="1">IFERROR(IF(Prêt_Non_Payé*Valeurs_Entrées,Date_Paiement,""), "")</f>
        <v/>
      </c>
      <c r="D254" s="152" t="str">
        <f ca="1">IFERROR(IF(Prêt_Non_Payé*Valeurs_Entrées,Solde_Départ,""), "")</f>
        <v/>
      </c>
      <c r="E254" s="152" t="str">
        <f ca="1">IFERROR(IF(Prêt_Non_Payé*Valeurs_Entrées,Paiement_Mensuel,""), "")</f>
        <v/>
      </c>
      <c r="F254" s="152" t="str">
        <f ca="1">IFERROR(IF(Prêt_Non_Payé*Valeurs_Entrées,Capital,""), "")</f>
        <v/>
      </c>
      <c r="G254" s="152" t="str">
        <f ca="1">IFERROR(IF(Prêt_Non_Payé*Valeurs_Entrées,Intérêts,""), "")</f>
        <v/>
      </c>
      <c r="H254" s="152" t="str">
        <f ca="1">IFERROR(IF(Prêt_Non_Payé*Valeurs_Entrées,Solde_Final,""), "")</f>
        <v/>
      </c>
    </row>
    <row r="255" spans="2:8" x14ac:dyDescent="0.25">
      <c r="B255" s="153" t="str">
        <f ca="1">IFERROR(IF(Prêt_Non_Payé*Valeurs_Entrées,Numéro_Paiement,""), "")</f>
        <v/>
      </c>
      <c r="C255" s="150" t="str">
        <f ca="1">IFERROR(IF(Prêt_Non_Payé*Valeurs_Entrées,Date_Paiement,""), "")</f>
        <v/>
      </c>
      <c r="D255" s="152" t="str">
        <f ca="1">IFERROR(IF(Prêt_Non_Payé*Valeurs_Entrées,Solde_Départ,""), "")</f>
        <v/>
      </c>
      <c r="E255" s="152" t="str">
        <f ca="1">IFERROR(IF(Prêt_Non_Payé*Valeurs_Entrées,Paiement_Mensuel,""), "")</f>
        <v/>
      </c>
      <c r="F255" s="152" t="str">
        <f ca="1">IFERROR(IF(Prêt_Non_Payé*Valeurs_Entrées,Capital,""), "")</f>
        <v/>
      </c>
      <c r="G255" s="152" t="str">
        <f ca="1">IFERROR(IF(Prêt_Non_Payé*Valeurs_Entrées,Intérêts,""), "")</f>
        <v/>
      </c>
      <c r="H255" s="152" t="str">
        <f ca="1">IFERROR(IF(Prêt_Non_Payé*Valeurs_Entrées,Solde_Final,""), "")</f>
        <v/>
      </c>
    </row>
    <row r="256" spans="2:8" x14ac:dyDescent="0.25">
      <c r="B256" s="153" t="str">
        <f ca="1">IFERROR(IF(Prêt_Non_Payé*Valeurs_Entrées,Numéro_Paiement,""), "")</f>
        <v/>
      </c>
      <c r="C256" s="150" t="str">
        <f ca="1">IFERROR(IF(Prêt_Non_Payé*Valeurs_Entrées,Date_Paiement,""), "")</f>
        <v/>
      </c>
      <c r="D256" s="152" t="str">
        <f ca="1">IFERROR(IF(Prêt_Non_Payé*Valeurs_Entrées,Solde_Départ,""), "")</f>
        <v/>
      </c>
      <c r="E256" s="152" t="str">
        <f ca="1">IFERROR(IF(Prêt_Non_Payé*Valeurs_Entrées,Paiement_Mensuel,""), "")</f>
        <v/>
      </c>
      <c r="F256" s="152" t="str">
        <f ca="1">IFERROR(IF(Prêt_Non_Payé*Valeurs_Entrées,Capital,""), "")</f>
        <v/>
      </c>
      <c r="G256" s="152" t="str">
        <f ca="1">IFERROR(IF(Prêt_Non_Payé*Valeurs_Entrées,Intérêts,""), "")</f>
        <v/>
      </c>
      <c r="H256" s="152" t="str">
        <f ca="1">IFERROR(IF(Prêt_Non_Payé*Valeurs_Entrées,Solde_Final,""), "")</f>
        <v/>
      </c>
    </row>
    <row r="257" spans="2:8" x14ac:dyDescent="0.25">
      <c r="B257" s="153" t="str">
        <f ca="1">IFERROR(IF(Prêt_Non_Payé*Valeurs_Entrées,Numéro_Paiement,""), "")</f>
        <v/>
      </c>
      <c r="C257" s="150" t="str">
        <f ca="1">IFERROR(IF(Prêt_Non_Payé*Valeurs_Entrées,Date_Paiement,""), "")</f>
        <v/>
      </c>
      <c r="D257" s="152" t="str">
        <f ca="1">IFERROR(IF(Prêt_Non_Payé*Valeurs_Entrées,Solde_Départ,""), "")</f>
        <v/>
      </c>
      <c r="E257" s="152" t="str">
        <f ca="1">IFERROR(IF(Prêt_Non_Payé*Valeurs_Entrées,Paiement_Mensuel,""), "")</f>
        <v/>
      </c>
      <c r="F257" s="152" t="str">
        <f ca="1">IFERROR(IF(Prêt_Non_Payé*Valeurs_Entrées,Capital,""), "")</f>
        <v/>
      </c>
      <c r="G257" s="152" t="str">
        <f ca="1">IFERROR(IF(Prêt_Non_Payé*Valeurs_Entrées,Intérêts,""), "")</f>
        <v/>
      </c>
      <c r="H257" s="152" t="str">
        <f ca="1">IFERROR(IF(Prêt_Non_Payé*Valeurs_Entrées,Solde_Final,""), "")</f>
        <v/>
      </c>
    </row>
    <row r="258" spans="2:8" x14ac:dyDescent="0.25">
      <c r="B258" s="153" t="str">
        <f ca="1">IFERROR(IF(Prêt_Non_Payé*Valeurs_Entrées,Numéro_Paiement,""), "")</f>
        <v/>
      </c>
      <c r="C258" s="150" t="str">
        <f ca="1">IFERROR(IF(Prêt_Non_Payé*Valeurs_Entrées,Date_Paiement,""), "")</f>
        <v/>
      </c>
      <c r="D258" s="152" t="str">
        <f ca="1">IFERROR(IF(Prêt_Non_Payé*Valeurs_Entrées,Solde_Départ,""), "")</f>
        <v/>
      </c>
      <c r="E258" s="152" t="str">
        <f ca="1">IFERROR(IF(Prêt_Non_Payé*Valeurs_Entrées,Paiement_Mensuel,""), "")</f>
        <v/>
      </c>
      <c r="F258" s="152" t="str">
        <f ca="1">IFERROR(IF(Prêt_Non_Payé*Valeurs_Entrées,Capital,""), "")</f>
        <v/>
      </c>
      <c r="G258" s="152" t="str">
        <f ca="1">IFERROR(IF(Prêt_Non_Payé*Valeurs_Entrées,Intérêts,""), "")</f>
        <v/>
      </c>
      <c r="H258" s="152" t="str">
        <f ca="1">IFERROR(IF(Prêt_Non_Payé*Valeurs_Entrées,Solde_Final,""), "")</f>
        <v/>
      </c>
    </row>
    <row r="259" spans="2:8" x14ac:dyDescent="0.25">
      <c r="B259" s="153" t="str">
        <f ca="1">IFERROR(IF(Prêt_Non_Payé*Valeurs_Entrées,Numéro_Paiement,""), "")</f>
        <v/>
      </c>
      <c r="C259" s="150" t="str">
        <f ca="1">IFERROR(IF(Prêt_Non_Payé*Valeurs_Entrées,Date_Paiement,""), "")</f>
        <v/>
      </c>
      <c r="D259" s="152" t="str">
        <f ca="1">IFERROR(IF(Prêt_Non_Payé*Valeurs_Entrées,Solde_Départ,""), "")</f>
        <v/>
      </c>
      <c r="E259" s="152" t="str">
        <f ca="1">IFERROR(IF(Prêt_Non_Payé*Valeurs_Entrées,Paiement_Mensuel,""), "")</f>
        <v/>
      </c>
      <c r="F259" s="152" t="str">
        <f ca="1">IFERROR(IF(Prêt_Non_Payé*Valeurs_Entrées,Capital,""), "")</f>
        <v/>
      </c>
      <c r="G259" s="152" t="str">
        <f ca="1">IFERROR(IF(Prêt_Non_Payé*Valeurs_Entrées,Intérêts,""), "")</f>
        <v/>
      </c>
      <c r="H259" s="152" t="str">
        <f ca="1">IFERROR(IF(Prêt_Non_Payé*Valeurs_Entrées,Solde_Final,""), "")</f>
        <v/>
      </c>
    </row>
    <row r="260" spans="2:8" x14ac:dyDescent="0.25">
      <c r="B260" s="153" t="str">
        <f ca="1">IFERROR(IF(Prêt_Non_Payé*Valeurs_Entrées,Numéro_Paiement,""), "")</f>
        <v/>
      </c>
      <c r="C260" s="150" t="str">
        <f ca="1">IFERROR(IF(Prêt_Non_Payé*Valeurs_Entrées,Date_Paiement,""), "")</f>
        <v/>
      </c>
      <c r="D260" s="152" t="str">
        <f ca="1">IFERROR(IF(Prêt_Non_Payé*Valeurs_Entrées,Solde_Départ,""), "")</f>
        <v/>
      </c>
      <c r="E260" s="152" t="str">
        <f ca="1">IFERROR(IF(Prêt_Non_Payé*Valeurs_Entrées,Paiement_Mensuel,""), "")</f>
        <v/>
      </c>
      <c r="F260" s="152" t="str">
        <f ca="1">IFERROR(IF(Prêt_Non_Payé*Valeurs_Entrées,Capital,""), "")</f>
        <v/>
      </c>
      <c r="G260" s="152" t="str">
        <f ca="1">IFERROR(IF(Prêt_Non_Payé*Valeurs_Entrées,Intérêts,""), "")</f>
        <v/>
      </c>
      <c r="H260" s="152" t="str">
        <f ca="1">IFERROR(IF(Prêt_Non_Payé*Valeurs_Entrées,Solde_Final,""), "")</f>
        <v/>
      </c>
    </row>
    <row r="261" spans="2:8" x14ac:dyDescent="0.25">
      <c r="B261" s="153" t="str">
        <f ca="1">IFERROR(IF(Prêt_Non_Payé*Valeurs_Entrées,Numéro_Paiement,""), "")</f>
        <v/>
      </c>
      <c r="C261" s="150" t="str">
        <f ca="1">IFERROR(IF(Prêt_Non_Payé*Valeurs_Entrées,Date_Paiement,""), "")</f>
        <v/>
      </c>
      <c r="D261" s="152" t="str">
        <f ca="1">IFERROR(IF(Prêt_Non_Payé*Valeurs_Entrées,Solde_Départ,""), "")</f>
        <v/>
      </c>
      <c r="E261" s="152" t="str">
        <f ca="1">IFERROR(IF(Prêt_Non_Payé*Valeurs_Entrées,Paiement_Mensuel,""), "")</f>
        <v/>
      </c>
      <c r="F261" s="152" t="str">
        <f ca="1">IFERROR(IF(Prêt_Non_Payé*Valeurs_Entrées,Capital,""), "")</f>
        <v/>
      </c>
      <c r="G261" s="152" t="str">
        <f ca="1">IFERROR(IF(Prêt_Non_Payé*Valeurs_Entrées,Intérêts,""), "")</f>
        <v/>
      </c>
      <c r="H261" s="152" t="str">
        <f ca="1">IFERROR(IF(Prêt_Non_Payé*Valeurs_Entrées,Solde_Final,""), "")</f>
        <v/>
      </c>
    </row>
    <row r="262" spans="2:8" x14ac:dyDescent="0.25">
      <c r="B262" s="153" t="str">
        <f ca="1">IFERROR(IF(Prêt_Non_Payé*Valeurs_Entrées,Numéro_Paiement,""), "")</f>
        <v/>
      </c>
      <c r="C262" s="150" t="str">
        <f ca="1">IFERROR(IF(Prêt_Non_Payé*Valeurs_Entrées,Date_Paiement,""), "")</f>
        <v/>
      </c>
      <c r="D262" s="152" t="str">
        <f ca="1">IFERROR(IF(Prêt_Non_Payé*Valeurs_Entrées,Solde_Départ,""), "")</f>
        <v/>
      </c>
      <c r="E262" s="152" t="str">
        <f ca="1">IFERROR(IF(Prêt_Non_Payé*Valeurs_Entrées,Paiement_Mensuel,""), "")</f>
        <v/>
      </c>
      <c r="F262" s="152" t="str">
        <f ca="1">IFERROR(IF(Prêt_Non_Payé*Valeurs_Entrées,Capital,""), "")</f>
        <v/>
      </c>
      <c r="G262" s="152" t="str">
        <f ca="1">IFERROR(IF(Prêt_Non_Payé*Valeurs_Entrées,Intérêts,""), "")</f>
        <v/>
      </c>
      <c r="H262" s="152" t="str">
        <f ca="1">IFERROR(IF(Prêt_Non_Payé*Valeurs_Entrées,Solde_Final,""), "")</f>
        <v/>
      </c>
    </row>
    <row r="263" spans="2:8" x14ac:dyDescent="0.25">
      <c r="B263" s="153" t="str">
        <f ca="1">IFERROR(IF(Prêt_Non_Payé*Valeurs_Entrées,Numéro_Paiement,""), "")</f>
        <v/>
      </c>
      <c r="C263" s="150" t="str">
        <f ca="1">IFERROR(IF(Prêt_Non_Payé*Valeurs_Entrées,Date_Paiement,""), "")</f>
        <v/>
      </c>
      <c r="D263" s="152" t="str">
        <f ca="1">IFERROR(IF(Prêt_Non_Payé*Valeurs_Entrées,Solde_Départ,""), "")</f>
        <v/>
      </c>
      <c r="E263" s="152" t="str">
        <f ca="1">IFERROR(IF(Prêt_Non_Payé*Valeurs_Entrées,Paiement_Mensuel,""), "")</f>
        <v/>
      </c>
      <c r="F263" s="152" t="str">
        <f ca="1">IFERROR(IF(Prêt_Non_Payé*Valeurs_Entrées,Capital,""), "")</f>
        <v/>
      </c>
      <c r="G263" s="152" t="str">
        <f ca="1">IFERROR(IF(Prêt_Non_Payé*Valeurs_Entrées,Intérêts,""), "")</f>
        <v/>
      </c>
      <c r="H263" s="152" t="str">
        <f ca="1">IFERROR(IF(Prêt_Non_Payé*Valeurs_Entrées,Solde_Final,""), "")</f>
        <v/>
      </c>
    </row>
    <row r="264" spans="2:8" x14ac:dyDescent="0.25">
      <c r="B264" s="153" t="str">
        <f ca="1">IFERROR(IF(Prêt_Non_Payé*Valeurs_Entrées,Numéro_Paiement,""), "")</f>
        <v/>
      </c>
      <c r="C264" s="150" t="str">
        <f ca="1">IFERROR(IF(Prêt_Non_Payé*Valeurs_Entrées,Date_Paiement,""), "")</f>
        <v/>
      </c>
      <c r="D264" s="152" t="str">
        <f ca="1">IFERROR(IF(Prêt_Non_Payé*Valeurs_Entrées,Solde_Départ,""), "")</f>
        <v/>
      </c>
      <c r="E264" s="152" t="str">
        <f ca="1">IFERROR(IF(Prêt_Non_Payé*Valeurs_Entrées,Paiement_Mensuel,""), "")</f>
        <v/>
      </c>
      <c r="F264" s="152" t="str">
        <f ca="1">IFERROR(IF(Prêt_Non_Payé*Valeurs_Entrées,Capital,""), "")</f>
        <v/>
      </c>
      <c r="G264" s="152" t="str">
        <f ca="1">IFERROR(IF(Prêt_Non_Payé*Valeurs_Entrées,Intérêts,""), "")</f>
        <v/>
      </c>
      <c r="H264" s="152" t="str">
        <f ca="1">IFERROR(IF(Prêt_Non_Payé*Valeurs_Entrées,Solde_Final,""), "")</f>
        <v/>
      </c>
    </row>
    <row r="265" spans="2:8" x14ac:dyDescent="0.25">
      <c r="B265" s="153" t="str">
        <f ca="1">IFERROR(IF(Prêt_Non_Payé*Valeurs_Entrées,Numéro_Paiement,""), "")</f>
        <v/>
      </c>
      <c r="C265" s="150" t="str">
        <f ca="1">IFERROR(IF(Prêt_Non_Payé*Valeurs_Entrées,Date_Paiement,""), "")</f>
        <v/>
      </c>
      <c r="D265" s="152" t="str">
        <f ca="1">IFERROR(IF(Prêt_Non_Payé*Valeurs_Entrées,Solde_Départ,""), "")</f>
        <v/>
      </c>
      <c r="E265" s="152" t="str">
        <f ca="1">IFERROR(IF(Prêt_Non_Payé*Valeurs_Entrées,Paiement_Mensuel,""), "")</f>
        <v/>
      </c>
      <c r="F265" s="152" t="str">
        <f ca="1">IFERROR(IF(Prêt_Non_Payé*Valeurs_Entrées,Capital,""), "")</f>
        <v/>
      </c>
      <c r="G265" s="152" t="str">
        <f ca="1">IFERROR(IF(Prêt_Non_Payé*Valeurs_Entrées,Intérêts,""), "")</f>
        <v/>
      </c>
      <c r="H265" s="152" t="str">
        <f ca="1">IFERROR(IF(Prêt_Non_Payé*Valeurs_Entrées,Solde_Final,""), "")</f>
        <v/>
      </c>
    </row>
    <row r="266" spans="2:8" x14ac:dyDescent="0.25">
      <c r="B266" s="153" t="str">
        <f ca="1">IFERROR(IF(Prêt_Non_Payé*Valeurs_Entrées,Numéro_Paiement,""), "")</f>
        <v/>
      </c>
      <c r="C266" s="150" t="str">
        <f ca="1">IFERROR(IF(Prêt_Non_Payé*Valeurs_Entrées,Date_Paiement,""), "")</f>
        <v/>
      </c>
      <c r="D266" s="152" t="str">
        <f ca="1">IFERROR(IF(Prêt_Non_Payé*Valeurs_Entrées,Solde_Départ,""), "")</f>
        <v/>
      </c>
      <c r="E266" s="152" t="str">
        <f ca="1">IFERROR(IF(Prêt_Non_Payé*Valeurs_Entrées,Paiement_Mensuel,""), "")</f>
        <v/>
      </c>
      <c r="F266" s="152" t="str">
        <f ca="1">IFERROR(IF(Prêt_Non_Payé*Valeurs_Entrées,Capital,""), "")</f>
        <v/>
      </c>
      <c r="G266" s="152" t="str">
        <f ca="1">IFERROR(IF(Prêt_Non_Payé*Valeurs_Entrées,Intérêts,""), "")</f>
        <v/>
      </c>
      <c r="H266" s="152" t="str">
        <f ca="1">IFERROR(IF(Prêt_Non_Payé*Valeurs_Entrées,Solde_Final,""), "")</f>
        <v/>
      </c>
    </row>
    <row r="267" spans="2:8" x14ac:dyDescent="0.25">
      <c r="B267" s="153" t="str">
        <f ca="1">IFERROR(IF(Prêt_Non_Payé*Valeurs_Entrées,Numéro_Paiement,""), "")</f>
        <v/>
      </c>
      <c r="C267" s="150" t="str">
        <f ca="1">IFERROR(IF(Prêt_Non_Payé*Valeurs_Entrées,Date_Paiement,""), "")</f>
        <v/>
      </c>
      <c r="D267" s="152" t="str">
        <f ca="1">IFERROR(IF(Prêt_Non_Payé*Valeurs_Entrées,Solde_Départ,""), "")</f>
        <v/>
      </c>
      <c r="E267" s="152" t="str">
        <f ca="1">IFERROR(IF(Prêt_Non_Payé*Valeurs_Entrées,Paiement_Mensuel,""), "")</f>
        <v/>
      </c>
      <c r="F267" s="152" t="str">
        <f ca="1">IFERROR(IF(Prêt_Non_Payé*Valeurs_Entrées,Capital,""), "")</f>
        <v/>
      </c>
      <c r="G267" s="152" t="str">
        <f ca="1">IFERROR(IF(Prêt_Non_Payé*Valeurs_Entrées,Intérêts,""), "")</f>
        <v/>
      </c>
      <c r="H267" s="152" t="str">
        <f ca="1">IFERROR(IF(Prêt_Non_Payé*Valeurs_Entrées,Solde_Final,""), "")</f>
        <v/>
      </c>
    </row>
    <row r="268" spans="2:8" x14ac:dyDescent="0.25">
      <c r="B268" s="153" t="str">
        <f ca="1">IFERROR(IF(Prêt_Non_Payé*Valeurs_Entrées,Numéro_Paiement,""), "")</f>
        <v/>
      </c>
      <c r="C268" s="150" t="str">
        <f ca="1">IFERROR(IF(Prêt_Non_Payé*Valeurs_Entrées,Date_Paiement,""), "")</f>
        <v/>
      </c>
      <c r="D268" s="152" t="str">
        <f ca="1">IFERROR(IF(Prêt_Non_Payé*Valeurs_Entrées,Solde_Départ,""), "")</f>
        <v/>
      </c>
      <c r="E268" s="152" t="str">
        <f ca="1">IFERROR(IF(Prêt_Non_Payé*Valeurs_Entrées,Paiement_Mensuel,""), "")</f>
        <v/>
      </c>
      <c r="F268" s="152" t="str">
        <f ca="1">IFERROR(IF(Prêt_Non_Payé*Valeurs_Entrées,Capital,""), "")</f>
        <v/>
      </c>
      <c r="G268" s="152" t="str">
        <f ca="1">IFERROR(IF(Prêt_Non_Payé*Valeurs_Entrées,Intérêts,""), "")</f>
        <v/>
      </c>
      <c r="H268" s="152" t="str">
        <f ca="1">IFERROR(IF(Prêt_Non_Payé*Valeurs_Entrées,Solde_Final,""), "")</f>
        <v/>
      </c>
    </row>
    <row r="269" spans="2:8" x14ac:dyDescent="0.25">
      <c r="B269" s="153" t="str">
        <f ca="1">IFERROR(IF(Prêt_Non_Payé*Valeurs_Entrées,Numéro_Paiement,""), "")</f>
        <v/>
      </c>
      <c r="C269" s="150" t="str">
        <f ca="1">IFERROR(IF(Prêt_Non_Payé*Valeurs_Entrées,Date_Paiement,""), "")</f>
        <v/>
      </c>
      <c r="D269" s="152" t="str">
        <f ca="1">IFERROR(IF(Prêt_Non_Payé*Valeurs_Entrées,Solde_Départ,""), "")</f>
        <v/>
      </c>
      <c r="E269" s="152" t="str">
        <f ca="1">IFERROR(IF(Prêt_Non_Payé*Valeurs_Entrées,Paiement_Mensuel,""), "")</f>
        <v/>
      </c>
      <c r="F269" s="152" t="str">
        <f ca="1">IFERROR(IF(Prêt_Non_Payé*Valeurs_Entrées,Capital,""), "")</f>
        <v/>
      </c>
      <c r="G269" s="152" t="str">
        <f ca="1">IFERROR(IF(Prêt_Non_Payé*Valeurs_Entrées,Intérêts,""), "")</f>
        <v/>
      </c>
      <c r="H269" s="152" t="str">
        <f ca="1">IFERROR(IF(Prêt_Non_Payé*Valeurs_Entrées,Solde_Final,""), "")</f>
        <v/>
      </c>
    </row>
    <row r="270" spans="2:8" x14ac:dyDescent="0.25">
      <c r="B270" s="153" t="str">
        <f ca="1">IFERROR(IF(Prêt_Non_Payé*Valeurs_Entrées,Numéro_Paiement,""), "")</f>
        <v/>
      </c>
      <c r="C270" s="150" t="str">
        <f ca="1">IFERROR(IF(Prêt_Non_Payé*Valeurs_Entrées,Date_Paiement,""), "")</f>
        <v/>
      </c>
      <c r="D270" s="152" t="str">
        <f ca="1">IFERROR(IF(Prêt_Non_Payé*Valeurs_Entrées,Solde_Départ,""), "")</f>
        <v/>
      </c>
      <c r="E270" s="152" t="str">
        <f ca="1">IFERROR(IF(Prêt_Non_Payé*Valeurs_Entrées,Paiement_Mensuel,""), "")</f>
        <v/>
      </c>
      <c r="F270" s="152" t="str">
        <f ca="1">IFERROR(IF(Prêt_Non_Payé*Valeurs_Entrées,Capital,""), "")</f>
        <v/>
      </c>
      <c r="G270" s="152" t="str">
        <f ca="1">IFERROR(IF(Prêt_Non_Payé*Valeurs_Entrées,Intérêts,""), "")</f>
        <v/>
      </c>
      <c r="H270" s="152" t="str">
        <f ca="1">IFERROR(IF(Prêt_Non_Payé*Valeurs_Entrées,Solde_Final,""), "")</f>
        <v/>
      </c>
    </row>
    <row r="271" spans="2:8" x14ac:dyDescent="0.25">
      <c r="B271" s="153" t="str">
        <f ca="1">IFERROR(IF(Prêt_Non_Payé*Valeurs_Entrées,Numéro_Paiement,""), "")</f>
        <v/>
      </c>
      <c r="C271" s="150" t="str">
        <f ca="1">IFERROR(IF(Prêt_Non_Payé*Valeurs_Entrées,Date_Paiement,""), "")</f>
        <v/>
      </c>
      <c r="D271" s="152" t="str">
        <f ca="1">IFERROR(IF(Prêt_Non_Payé*Valeurs_Entrées,Solde_Départ,""), "")</f>
        <v/>
      </c>
      <c r="E271" s="152" t="str">
        <f ca="1">IFERROR(IF(Prêt_Non_Payé*Valeurs_Entrées,Paiement_Mensuel,""), "")</f>
        <v/>
      </c>
      <c r="F271" s="152" t="str">
        <f ca="1">IFERROR(IF(Prêt_Non_Payé*Valeurs_Entrées,Capital,""), "")</f>
        <v/>
      </c>
      <c r="G271" s="152" t="str">
        <f ca="1">IFERROR(IF(Prêt_Non_Payé*Valeurs_Entrées,Intérêts,""), "")</f>
        <v/>
      </c>
      <c r="H271" s="152" t="str">
        <f ca="1">IFERROR(IF(Prêt_Non_Payé*Valeurs_Entrées,Solde_Final,""), "")</f>
        <v/>
      </c>
    </row>
    <row r="272" spans="2:8" x14ac:dyDescent="0.25">
      <c r="B272" s="153" t="str">
        <f ca="1">IFERROR(IF(Prêt_Non_Payé*Valeurs_Entrées,Numéro_Paiement,""), "")</f>
        <v/>
      </c>
      <c r="C272" s="150" t="str">
        <f ca="1">IFERROR(IF(Prêt_Non_Payé*Valeurs_Entrées,Date_Paiement,""), "")</f>
        <v/>
      </c>
      <c r="D272" s="152" t="str">
        <f ca="1">IFERROR(IF(Prêt_Non_Payé*Valeurs_Entrées,Solde_Départ,""), "")</f>
        <v/>
      </c>
      <c r="E272" s="152" t="str">
        <f ca="1">IFERROR(IF(Prêt_Non_Payé*Valeurs_Entrées,Paiement_Mensuel,""), "")</f>
        <v/>
      </c>
      <c r="F272" s="152" t="str">
        <f ca="1">IFERROR(IF(Prêt_Non_Payé*Valeurs_Entrées,Capital,""), "")</f>
        <v/>
      </c>
      <c r="G272" s="152" t="str">
        <f ca="1">IFERROR(IF(Prêt_Non_Payé*Valeurs_Entrées,Intérêts,""), "")</f>
        <v/>
      </c>
      <c r="H272" s="152" t="str">
        <f ca="1">IFERROR(IF(Prêt_Non_Payé*Valeurs_Entrées,Solde_Final,""), "")</f>
        <v/>
      </c>
    </row>
    <row r="273" spans="2:8" x14ac:dyDescent="0.25">
      <c r="B273" s="153" t="str">
        <f ca="1">IFERROR(IF(Prêt_Non_Payé*Valeurs_Entrées,Numéro_Paiement,""), "")</f>
        <v/>
      </c>
      <c r="C273" s="150" t="str">
        <f ca="1">IFERROR(IF(Prêt_Non_Payé*Valeurs_Entrées,Date_Paiement,""), "")</f>
        <v/>
      </c>
      <c r="D273" s="152" t="str">
        <f ca="1">IFERROR(IF(Prêt_Non_Payé*Valeurs_Entrées,Solde_Départ,""), "")</f>
        <v/>
      </c>
      <c r="E273" s="152" t="str">
        <f ca="1">IFERROR(IF(Prêt_Non_Payé*Valeurs_Entrées,Paiement_Mensuel,""), "")</f>
        <v/>
      </c>
      <c r="F273" s="152" t="str">
        <f ca="1">IFERROR(IF(Prêt_Non_Payé*Valeurs_Entrées,Capital,""), "")</f>
        <v/>
      </c>
      <c r="G273" s="152" t="str">
        <f ca="1">IFERROR(IF(Prêt_Non_Payé*Valeurs_Entrées,Intérêts,""), "")</f>
        <v/>
      </c>
      <c r="H273" s="152" t="str">
        <f ca="1">IFERROR(IF(Prêt_Non_Payé*Valeurs_Entrées,Solde_Final,""), "")</f>
        <v/>
      </c>
    </row>
    <row r="274" spans="2:8" x14ac:dyDescent="0.25">
      <c r="B274" s="153" t="str">
        <f ca="1">IFERROR(IF(Prêt_Non_Payé*Valeurs_Entrées,Numéro_Paiement,""), "")</f>
        <v/>
      </c>
      <c r="C274" s="150" t="str">
        <f ca="1">IFERROR(IF(Prêt_Non_Payé*Valeurs_Entrées,Date_Paiement,""), "")</f>
        <v/>
      </c>
      <c r="D274" s="152" t="str">
        <f ca="1">IFERROR(IF(Prêt_Non_Payé*Valeurs_Entrées,Solde_Départ,""), "")</f>
        <v/>
      </c>
      <c r="E274" s="152" t="str">
        <f ca="1">IFERROR(IF(Prêt_Non_Payé*Valeurs_Entrées,Paiement_Mensuel,""), "")</f>
        <v/>
      </c>
      <c r="F274" s="152" t="str">
        <f ca="1">IFERROR(IF(Prêt_Non_Payé*Valeurs_Entrées,Capital,""), "")</f>
        <v/>
      </c>
      <c r="G274" s="152" t="str">
        <f ca="1">IFERROR(IF(Prêt_Non_Payé*Valeurs_Entrées,Intérêts,""), "")</f>
        <v/>
      </c>
      <c r="H274" s="152" t="str">
        <f ca="1">IFERROR(IF(Prêt_Non_Payé*Valeurs_Entrées,Solde_Final,""), "")</f>
        <v/>
      </c>
    </row>
    <row r="275" spans="2:8" x14ac:dyDescent="0.25">
      <c r="B275" s="153" t="str">
        <f ca="1">IFERROR(IF(Prêt_Non_Payé*Valeurs_Entrées,Numéro_Paiement,""), "")</f>
        <v/>
      </c>
      <c r="C275" s="150" t="str">
        <f ca="1">IFERROR(IF(Prêt_Non_Payé*Valeurs_Entrées,Date_Paiement,""), "")</f>
        <v/>
      </c>
      <c r="D275" s="152" t="str">
        <f ca="1">IFERROR(IF(Prêt_Non_Payé*Valeurs_Entrées,Solde_Départ,""), "")</f>
        <v/>
      </c>
      <c r="E275" s="152" t="str">
        <f ca="1">IFERROR(IF(Prêt_Non_Payé*Valeurs_Entrées,Paiement_Mensuel,""), "")</f>
        <v/>
      </c>
      <c r="F275" s="152" t="str">
        <f ca="1">IFERROR(IF(Prêt_Non_Payé*Valeurs_Entrées,Capital,""), "")</f>
        <v/>
      </c>
      <c r="G275" s="152" t="str">
        <f ca="1">IFERROR(IF(Prêt_Non_Payé*Valeurs_Entrées,Intérêts,""), "")</f>
        <v/>
      </c>
      <c r="H275" s="152" t="str">
        <f ca="1">IFERROR(IF(Prêt_Non_Payé*Valeurs_Entrées,Solde_Final,""), "")</f>
        <v/>
      </c>
    </row>
    <row r="276" spans="2:8" x14ac:dyDescent="0.25">
      <c r="B276" s="153" t="str">
        <f ca="1">IFERROR(IF(Prêt_Non_Payé*Valeurs_Entrées,Numéro_Paiement,""), "")</f>
        <v/>
      </c>
      <c r="C276" s="150" t="str">
        <f ca="1">IFERROR(IF(Prêt_Non_Payé*Valeurs_Entrées,Date_Paiement,""), "")</f>
        <v/>
      </c>
      <c r="D276" s="152" t="str">
        <f ca="1">IFERROR(IF(Prêt_Non_Payé*Valeurs_Entrées,Solde_Départ,""), "")</f>
        <v/>
      </c>
      <c r="E276" s="152" t="str">
        <f ca="1">IFERROR(IF(Prêt_Non_Payé*Valeurs_Entrées,Paiement_Mensuel,""), "")</f>
        <v/>
      </c>
      <c r="F276" s="152" t="str">
        <f ca="1">IFERROR(IF(Prêt_Non_Payé*Valeurs_Entrées,Capital,""), "")</f>
        <v/>
      </c>
      <c r="G276" s="152" t="str">
        <f ca="1">IFERROR(IF(Prêt_Non_Payé*Valeurs_Entrées,Intérêts,""), "")</f>
        <v/>
      </c>
      <c r="H276" s="152" t="str">
        <f ca="1">IFERROR(IF(Prêt_Non_Payé*Valeurs_Entrées,Solde_Final,""), "")</f>
        <v/>
      </c>
    </row>
    <row r="277" spans="2:8" x14ac:dyDescent="0.25">
      <c r="B277" s="153" t="str">
        <f ca="1">IFERROR(IF(Prêt_Non_Payé*Valeurs_Entrées,Numéro_Paiement,""), "")</f>
        <v/>
      </c>
      <c r="C277" s="150" t="str">
        <f ca="1">IFERROR(IF(Prêt_Non_Payé*Valeurs_Entrées,Date_Paiement,""), "")</f>
        <v/>
      </c>
      <c r="D277" s="152" t="str">
        <f ca="1">IFERROR(IF(Prêt_Non_Payé*Valeurs_Entrées,Solde_Départ,""), "")</f>
        <v/>
      </c>
      <c r="E277" s="152" t="str">
        <f ca="1">IFERROR(IF(Prêt_Non_Payé*Valeurs_Entrées,Paiement_Mensuel,""), "")</f>
        <v/>
      </c>
      <c r="F277" s="152" t="str">
        <f ca="1">IFERROR(IF(Prêt_Non_Payé*Valeurs_Entrées,Capital,""), "")</f>
        <v/>
      </c>
      <c r="G277" s="152" t="str">
        <f ca="1">IFERROR(IF(Prêt_Non_Payé*Valeurs_Entrées,Intérêts,""), "")</f>
        <v/>
      </c>
      <c r="H277" s="152" t="str">
        <f ca="1">IFERROR(IF(Prêt_Non_Payé*Valeurs_Entrées,Solde_Final,""), "")</f>
        <v/>
      </c>
    </row>
    <row r="278" spans="2:8" x14ac:dyDescent="0.25">
      <c r="B278" s="153" t="str">
        <f ca="1">IFERROR(IF(Prêt_Non_Payé*Valeurs_Entrées,Numéro_Paiement,""), "")</f>
        <v/>
      </c>
      <c r="C278" s="150" t="str">
        <f ca="1">IFERROR(IF(Prêt_Non_Payé*Valeurs_Entrées,Date_Paiement,""), "")</f>
        <v/>
      </c>
      <c r="D278" s="152" t="str">
        <f ca="1">IFERROR(IF(Prêt_Non_Payé*Valeurs_Entrées,Solde_Départ,""), "")</f>
        <v/>
      </c>
      <c r="E278" s="152" t="str">
        <f ca="1">IFERROR(IF(Prêt_Non_Payé*Valeurs_Entrées,Paiement_Mensuel,""), "")</f>
        <v/>
      </c>
      <c r="F278" s="152" t="str">
        <f ca="1">IFERROR(IF(Prêt_Non_Payé*Valeurs_Entrées,Capital,""), "")</f>
        <v/>
      </c>
      <c r="G278" s="152" t="str">
        <f ca="1">IFERROR(IF(Prêt_Non_Payé*Valeurs_Entrées,Intérêts,""), "")</f>
        <v/>
      </c>
      <c r="H278" s="152" t="str">
        <f ca="1">IFERROR(IF(Prêt_Non_Payé*Valeurs_Entrées,Solde_Final,""), "")</f>
        <v/>
      </c>
    </row>
    <row r="279" spans="2:8" x14ac:dyDescent="0.25">
      <c r="B279" s="153" t="str">
        <f ca="1">IFERROR(IF(Prêt_Non_Payé*Valeurs_Entrées,Numéro_Paiement,""), "")</f>
        <v/>
      </c>
      <c r="C279" s="150" t="str">
        <f ca="1">IFERROR(IF(Prêt_Non_Payé*Valeurs_Entrées,Date_Paiement,""), "")</f>
        <v/>
      </c>
      <c r="D279" s="152" t="str">
        <f ca="1">IFERROR(IF(Prêt_Non_Payé*Valeurs_Entrées,Solde_Départ,""), "")</f>
        <v/>
      </c>
      <c r="E279" s="152" t="str">
        <f ca="1">IFERROR(IF(Prêt_Non_Payé*Valeurs_Entrées,Paiement_Mensuel,""), "")</f>
        <v/>
      </c>
      <c r="F279" s="152" t="str">
        <f ca="1">IFERROR(IF(Prêt_Non_Payé*Valeurs_Entrées,Capital,""), "")</f>
        <v/>
      </c>
      <c r="G279" s="152" t="str">
        <f ca="1">IFERROR(IF(Prêt_Non_Payé*Valeurs_Entrées,Intérêts,""), "")</f>
        <v/>
      </c>
      <c r="H279" s="152" t="str">
        <f ca="1">IFERROR(IF(Prêt_Non_Payé*Valeurs_Entrées,Solde_Final,""), "")</f>
        <v/>
      </c>
    </row>
    <row r="280" spans="2:8" x14ac:dyDescent="0.25">
      <c r="B280" s="153" t="str">
        <f ca="1">IFERROR(IF(Prêt_Non_Payé*Valeurs_Entrées,Numéro_Paiement,""), "")</f>
        <v/>
      </c>
      <c r="C280" s="150" t="str">
        <f ca="1">IFERROR(IF(Prêt_Non_Payé*Valeurs_Entrées,Date_Paiement,""), "")</f>
        <v/>
      </c>
      <c r="D280" s="152" t="str">
        <f ca="1">IFERROR(IF(Prêt_Non_Payé*Valeurs_Entrées,Solde_Départ,""), "")</f>
        <v/>
      </c>
      <c r="E280" s="152" t="str">
        <f ca="1">IFERROR(IF(Prêt_Non_Payé*Valeurs_Entrées,Paiement_Mensuel,""), "")</f>
        <v/>
      </c>
      <c r="F280" s="152" t="str">
        <f ca="1">IFERROR(IF(Prêt_Non_Payé*Valeurs_Entrées,Capital,""), "")</f>
        <v/>
      </c>
      <c r="G280" s="152" t="str">
        <f ca="1">IFERROR(IF(Prêt_Non_Payé*Valeurs_Entrées,Intérêts,""), "")</f>
        <v/>
      </c>
      <c r="H280" s="152" t="str">
        <f ca="1">IFERROR(IF(Prêt_Non_Payé*Valeurs_Entrées,Solde_Final,""), "")</f>
        <v/>
      </c>
    </row>
    <row r="281" spans="2:8" x14ac:dyDescent="0.25">
      <c r="B281" s="153" t="str">
        <f ca="1">IFERROR(IF(Prêt_Non_Payé*Valeurs_Entrées,Numéro_Paiement,""), "")</f>
        <v/>
      </c>
      <c r="C281" s="150" t="str">
        <f ca="1">IFERROR(IF(Prêt_Non_Payé*Valeurs_Entrées,Date_Paiement,""), "")</f>
        <v/>
      </c>
      <c r="D281" s="152" t="str">
        <f ca="1">IFERROR(IF(Prêt_Non_Payé*Valeurs_Entrées,Solde_Départ,""), "")</f>
        <v/>
      </c>
      <c r="E281" s="152" t="str">
        <f ca="1">IFERROR(IF(Prêt_Non_Payé*Valeurs_Entrées,Paiement_Mensuel,""), "")</f>
        <v/>
      </c>
      <c r="F281" s="152" t="str">
        <f ca="1">IFERROR(IF(Prêt_Non_Payé*Valeurs_Entrées,Capital,""), "")</f>
        <v/>
      </c>
      <c r="G281" s="152" t="str">
        <f ca="1">IFERROR(IF(Prêt_Non_Payé*Valeurs_Entrées,Intérêts,""), "")</f>
        <v/>
      </c>
      <c r="H281" s="152" t="str">
        <f ca="1">IFERROR(IF(Prêt_Non_Payé*Valeurs_Entrées,Solde_Final,""), "")</f>
        <v/>
      </c>
    </row>
    <row r="282" spans="2:8" x14ac:dyDescent="0.25">
      <c r="B282" s="153" t="str">
        <f ca="1">IFERROR(IF(Prêt_Non_Payé*Valeurs_Entrées,Numéro_Paiement,""), "")</f>
        <v/>
      </c>
      <c r="C282" s="150" t="str">
        <f ca="1">IFERROR(IF(Prêt_Non_Payé*Valeurs_Entrées,Date_Paiement,""), "")</f>
        <v/>
      </c>
      <c r="D282" s="152" t="str">
        <f ca="1">IFERROR(IF(Prêt_Non_Payé*Valeurs_Entrées,Solde_Départ,""), "")</f>
        <v/>
      </c>
      <c r="E282" s="152" t="str">
        <f ca="1">IFERROR(IF(Prêt_Non_Payé*Valeurs_Entrées,Paiement_Mensuel,""), "")</f>
        <v/>
      </c>
      <c r="F282" s="152" t="str">
        <f ca="1">IFERROR(IF(Prêt_Non_Payé*Valeurs_Entrées,Capital,""), "")</f>
        <v/>
      </c>
      <c r="G282" s="152" t="str">
        <f ca="1">IFERROR(IF(Prêt_Non_Payé*Valeurs_Entrées,Intérêts,""), "")</f>
        <v/>
      </c>
      <c r="H282" s="152" t="str">
        <f ca="1">IFERROR(IF(Prêt_Non_Payé*Valeurs_Entrées,Solde_Final,""), "")</f>
        <v/>
      </c>
    </row>
    <row r="283" spans="2:8" x14ac:dyDescent="0.25">
      <c r="B283" s="153" t="str">
        <f ca="1">IFERROR(IF(Prêt_Non_Payé*Valeurs_Entrées,Numéro_Paiement,""), "")</f>
        <v/>
      </c>
      <c r="C283" s="150" t="str">
        <f ca="1">IFERROR(IF(Prêt_Non_Payé*Valeurs_Entrées,Date_Paiement,""), "")</f>
        <v/>
      </c>
      <c r="D283" s="152" t="str">
        <f ca="1">IFERROR(IF(Prêt_Non_Payé*Valeurs_Entrées,Solde_Départ,""), "")</f>
        <v/>
      </c>
      <c r="E283" s="152" t="str">
        <f ca="1">IFERROR(IF(Prêt_Non_Payé*Valeurs_Entrées,Paiement_Mensuel,""), "")</f>
        <v/>
      </c>
      <c r="F283" s="152" t="str">
        <f ca="1">IFERROR(IF(Prêt_Non_Payé*Valeurs_Entrées,Capital,""), "")</f>
        <v/>
      </c>
      <c r="G283" s="152" t="str">
        <f ca="1">IFERROR(IF(Prêt_Non_Payé*Valeurs_Entrées,Intérêts,""), "")</f>
        <v/>
      </c>
      <c r="H283" s="152" t="str">
        <f ca="1">IFERROR(IF(Prêt_Non_Payé*Valeurs_Entrées,Solde_Final,""), "")</f>
        <v/>
      </c>
    </row>
    <row r="284" spans="2:8" x14ac:dyDescent="0.25">
      <c r="B284" s="153" t="str">
        <f ca="1">IFERROR(IF(Prêt_Non_Payé*Valeurs_Entrées,Numéro_Paiement,""), "")</f>
        <v/>
      </c>
      <c r="C284" s="150" t="str">
        <f ca="1">IFERROR(IF(Prêt_Non_Payé*Valeurs_Entrées,Date_Paiement,""), "")</f>
        <v/>
      </c>
      <c r="D284" s="152" t="str">
        <f ca="1">IFERROR(IF(Prêt_Non_Payé*Valeurs_Entrées,Solde_Départ,""), "")</f>
        <v/>
      </c>
      <c r="E284" s="152" t="str">
        <f ca="1">IFERROR(IF(Prêt_Non_Payé*Valeurs_Entrées,Paiement_Mensuel,""), "")</f>
        <v/>
      </c>
      <c r="F284" s="152" t="str">
        <f ca="1">IFERROR(IF(Prêt_Non_Payé*Valeurs_Entrées,Capital,""), "")</f>
        <v/>
      </c>
      <c r="G284" s="152" t="str">
        <f ca="1">IFERROR(IF(Prêt_Non_Payé*Valeurs_Entrées,Intérêts,""), "")</f>
        <v/>
      </c>
      <c r="H284" s="152" t="str">
        <f ca="1">IFERROR(IF(Prêt_Non_Payé*Valeurs_Entrées,Solde_Final,""), "")</f>
        <v/>
      </c>
    </row>
    <row r="285" spans="2:8" x14ac:dyDescent="0.25">
      <c r="B285" s="153" t="str">
        <f ca="1">IFERROR(IF(Prêt_Non_Payé*Valeurs_Entrées,Numéro_Paiement,""), "")</f>
        <v/>
      </c>
      <c r="C285" s="150" t="str">
        <f ca="1">IFERROR(IF(Prêt_Non_Payé*Valeurs_Entrées,Date_Paiement,""), "")</f>
        <v/>
      </c>
      <c r="D285" s="152" t="str">
        <f ca="1">IFERROR(IF(Prêt_Non_Payé*Valeurs_Entrées,Solde_Départ,""), "")</f>
        <v/>
      </c>
      <c r="E285" s="152" t="str">
        <f ca="1">IFERROR(IF(Prêt_Non_Payé*Valeurs_Entrées,Paiement_Mensuel,""), "")</f>
        <v/>
      </c>
      <c r="F285" s="152" t="str">
        <f ca="1">IFERROR(IF(Prêt_Non_Payé*Valeurs_Entrées,Capital,""), "")</f>
        <v/>
      </c>
      <c r="G285" s="152" t="str">
        <f ca="1">IFERROR(IF(Prêt_Non_Payé*Valeurs_Entrées,Intérêts,""), "")</f>
        <v/>
      </c>
      <c r="H285" s="152" t="str">
        <f ca="1">IFERROR(IF(Prêt_Non_Payé*Valeurs_Entrées,Solde_Final,""), "")</f>
        <v/>
      </c>
    </row>
    <row r="286" spans="2:8" x14ac:dyDescent="0.25">
      <c r="B286" s="153" t="str">
        <f ca="1">IFERROR(IF(Prêt_Non_Payé*Valeurs_Entrées,Numéro_Paiement,""), "")</f>
        <v/>
      </c>
      <c r="C286" s="150" t="str">
        <f ca="1">IFERROR(IF(Prêt_Non_Payé*Valeurs_Entrées,Date_Paiement,""), "")</f>
        <v/>
      </c>
      <c r="D286" s="152" t="str">
        <f ca="1">IFERROR(IF(Prêt_Non_Payé*Valeurs_Entrées,Solde_Départ,""), "")</f>
        <v/>
      </c>
      <c r="E286" s="152" t="str">
        <f ca="1">IFERROR(IF(Prêt_Non_Payé*Valeurs_Entrées,Paiement_Mensuel,""), "")</f>
        <v/>
      </c>
      <c r="F286" s="152" t="str">
        <f ca="1">IFERROR(IF(Prêt_Non_Payé*Valeurs_Entrées,Capital,""), "")</f>
        <v/>
      </c>
      <c r="G286" s="152" t="str">
        <f ca="1">IFERROR(IF(Prêt_Non_Payé*Valeurs_Entrées,Intérêts,""), "")</f>
        <v/>
      </c>
      <c r="H286" s="152" t="str">
        <f ca="1">IFERROR(IF(Prêt_Non_Payé*Valeurs_Entrées,Solde_Final,""), "")</f>
        <v/>
      </c>
    </row>
    <row r="287" spans="2:8" x14ac:dyDescent="0.25">
      <c r="B287" s="153" t="str">
        <f ca="1">IFERROR(IF(Prêt_Non_Payé*Valeurs_Entrées,Numéro_Paiement,""), "")</f>
        <v/>
      </c>
      <c r="C287" s="150" t="str">
        <f ca="1">IFERROR(IF(Prêt_Non_Payé*Valeurs_Entrées,Date_Paiement,""), "")</f>
        <v/>
      </c>
      <c r="D287" s="152" t="str">
        <f ca="1">IFERROR(IF(Prêt_Non_Payé*Valeurs_Entrées,Solde_Départ,""), "")</f>
        <v/>
      </c>
      <c r="E287" s="152" t="str">
        <f ca="1">IFERROR(IF(Prêt_Non_Payé*Valeurs_Entrées,Paiement_Mensuel,""), "")</f>
        <v/>
      </c>
      <c r="F287" s="152" t="str">
        <f ca="1">IFERROR(IF(Prêt_Non_Payé*Valeurs_Entrées,Capital,""), "")</f>
        <v/>
      </c>
      <c r="G287" s="152" t="str">
        <f ca="1">IFERROR(IF(Prêt_Non_Payé*Valeurs_Entrées,Intérêts,""), "")</f>
        <v/>
      </c>
      <c r="H287" s="152" t="str">
        <f ca="1">IFERROR(IF(Prêt_Non_Payé*Valeurs_Entrées,Solde_Final,""), "")</f>
        <v/>
      </c>
    </row>
    <row r="288" spans="2:8" x14ac:dyDescent="0.25">
      <c r="B288" s="153" t="str">
        <f ca="1">IFERROR(IF(Prêt_Non_Payé*Valeurs_Entrées,Numéro_Paiement,""), "")</f>
        <v/>
      </c>
      <c r="C288" s="150" t="str">
        <f ca="1">IFERROR(IF(Prêt_Non_Payé*Valeurs_Entrées,Date_Paiement,""), "")</f>
        <v/>
      </c>
      <c r="D288" s="152" t="str">
        <f ca="1">IFERROR(IF(Prêt_Non_Payé*Valeurs_Entrées,Solde_Départ,""), "")</f>
        <v/>
      </c>
      <c r="E288" s="152" t="str">
        <f ca="1">IFERROR(IF(Prêt_Non_Payé*Valeurs_Entrées,Paiement_Mensuel,""), "")</f>
        <v/>
      </c>
      <c r="F288" s="152" t="str">
        <f ca="1">IFERROR(IF(Prêt_Non_Payé*Valeurs_Entrées,Capital,""), "")</f>
        <v/>
      </c>
      <c r="G288" s="152" t="str">
        <f ca="1">IFERROR(IF(Prêt_Non_Payé*Valeurs_Entrées,Intérêts,""), "")</f>
        <v/>
      </c>
      <c r="H288" s="152" t="str">
        <f ca="1">IFERROR(IF(Prêt_Non_Payé*Valeurs_Entrées,Solde_Final,""), "")</f>
        <v/>
      </c>
    </row>
    <row r="289" spans="2:8" x14ac:dyDescent="0.25">
      <c r="B289" s="153" t="str">
        <f ca="1">IFERROR(IF(Prêt_Non_Payé*Valeurs_Entrées,Numéro_Paiement,""), "")</f>
        <v/>
      </c>
      <c r="C289" s="150" t="str">
        <f ca="1">IFERROR(IF(Prêt_Non_Payé*Valeurs_Entrées,Date_Paiement,""), "")</f>
        <v/>
      </c>
      <c r="D289" s="152" t="str">
        <f ca="1">IFERROR(IF(Prêt_Non_Payé*Valeurs_Entrées,Solde_Départ,""), "")</f>
        <v/>
      </c>
      <c r="E289" s="152" t="str">
        <f ca="1">IFERROR(IF(Prêt_Non_Payé*Valeurs_Entrées,Paiement_Mensuel,""), "")</f>
        <v/>
      </c>
      <c r="F289" s="152" t="str">
        <f ca="1">IFERROR(IF(Prêt_Non_Payé*Valeurs_Entrées,Capital,""), "")</f>
        <v/>
      </c>
      <c r="G289" s="152" t="str">
        <f ca="1">IFERROR(IF(Prêt_Non_Payé*Valeurs_Entrées,Intérêts,""), "")</f>
        <v/>
      </c>
      <c r="H289" s="152" t="str">
        <f ca="1">IFERROR(IF(Prêt_Non_Payé*Valeurs_Entrées,Solde_Final,""), "")</f>
        <v/>
      </c>
    </row>
    <row r="290" spans="2:8" x14ac:dyDescent="0.25">
      <c r="B290" s="153" t="str">
        <f ca="1">IFERROR(IF(Prêt_Non_Payé*Valeurs_Entrées,Numéro_Paiement,""), "")</f>
        <v/>
      </c>
      <c r="C290" s="150" t="str">
        <f ca="1">IFERROR(IF(Prêt_Non_Payé*Valeurs_Entrées,Date_Paiement,""), "")</f>
        <v/>
      </c>
      <c r="D290" s="152" t="str">
        <f ca="1">IFERROR(IF(Prêt_Non_Payé*Valeurs_Entrées,Solde_Départ,""), "")</f>
        <v/>
      </c>
      <c r="E290" s="152" t="str">
        <f ca="1">IFERROR(IF(Prêt_Non_Payé*Valeurs_Entrées,Paiement_Mensuel,""), "")</f>
        <v/>
      </c>
      <c r="F290" s="152" t="str">
        <f ca="1">IFERROR(IF(Prêt_Non_Payé*Valeurs_Entrées,Capital,""), "")</f>
        <v/>
      </c>
      <c r="G290" s="152" t="str">
        <f ca="1">IFERROR(IF(Prêt_Non_Payé*Valeurs_Entrées,Intérêts,""), "")</f>
        <v/>
      </c>
      <c r="H290" s="152" t="str">
        <f ca="1">IFERROR(IF(Prêt_Non_Payé*Valeurs_Entrées,Solde_Final,""), "")</f>
        <v/>
      </c>
    </row>
    <row r="291" spans="2:8" x14ac:dyDescent="0.25">
      <c r="B291" s="153" t="str">
        <f ca="1">IFERROR(IF(Prêt_Non_Payé*Valeurs_Entrées,Numéro_Paiement,""), "")</f>
        <v/>
      </c>
      <c r="C291" s="150" t="str">
        <f ca="1">IFERROR(IF(Prêt_Non_Payé*Valeurs_Entrées,Date_Paiement,""), "")</f>
        <v/>
      </c>
      <c r="D291" s="152" t="str">
        <f ca="1">IFERROR(IF(Prêt_Non_Payé*Valeurs_Entrées,Solde_Départ,""), "")</f>
        <v/>
      </c>
      <c r="E291" s="152" t="str">
        <f ca="1">IFERROR(IF(Prêt_Non_Payé*Valeurs_Entrées,Paiement_Mensuel,""), "")</f>
        <v/>
      </c>
      <c r="F291" s="152" t="str">
        <f ca="1">IFERROR(IF(Prêt_Non_Payé*Valeurs_Entrées,Capital,""), "")</f>
        <v/>
      </c>
      <c r="G291" s="152" t="str">
        <f ca="1">IFERROR(IF(Prêt_Non_Payé*Valeurs_Entrées,Intérêts,""), "")</f>
        <v/>
      </c>
      <c r="H291" s="152" t="str">
        <f ca="1">IFERROR(IF(Prêt_Non_Payé*Valeurs_Entrées,Solde_Final,""), "")</f>
        <v/>
      </c>
    </row>
    <row r="292" spans="2:8" x14ac:dyDescent="0.25">
      <c r="B292" s="153" t="str">
        <f ca="1">IFERROR(IF(Prêt_Non_Payé*Valeurs_Entrées,Numéro_Paiement,""), "")</f>
        <v/>
      </c>
      <c r="C292" s="150" t="str">
        <f ca="1">IFERROR(IF(Prêt_Non_Payé*Valeurs_Entrées,Date_Paiement,""), "")</f>
        <v/>
      </c>
      <c r="D292" s="152" t="str">
        <f ca="1">IFERROR(IF(Prêt_Non_Payé*Valeurs_Entrées,Solde_Départ,""), "")</f>
        <v/>
      </c>
      <c r="E292" s="152" t="str">
        <f ca="1">IFERROR(IF(Prêt_Non_Payé*Valeurs_Entrées,Paiement_Mensuel,""), "")</f>
        <v/>
      </c>
      <c r="F292" s="152" t="str">
        <f ca="1">IFERROR(IF(Prêt_Non_Payé*Valeurs_Entrées,Capital,""), "")</f>
        <v/>
      </c>
      <c r="G292" s="152" t="str">
        <f ca="1">IFERROR(IF(Prêt_Non_Payé*Valeurs_Entrées,Intérêts,""), "")</f>
        <v/>
      </c>
      <c r="H292" s="152" t="str">
        <f ca="1">IFERROR(IF(Prêt_Non_Payé*Valeurs_Entrées,Solde_Final,""), "")</f>
        <v/>
      </c>
    </row>
    <row r="293" spans="2:8" x14ac:dyDescent="0.25">
      <c r="B293" s="153" t="str">
        <f ca="1">IFERROR(IF(Prêt_Non_Payé*Valeurs_Entrées,Numéro_Paiement,""), "")</f>
        <v/>
      </c>
      <c r="C293" s="150" t="str">
        <f ca="1">IFERROR(IF(Prêt_Non_Payé*Valeurs_Entrées,Date_Paiement,""), "")</f>
        <v/>
      </c>
      <c r="D293" s="152" t="str">
        <f ca="1">IFERROR(IF(Prêt_Non_Payé*Valeurs_Entrées,Solde_Départ,""), "")</f>
        <v/>
      </c>
      <c r="E293" s="152" t="str">
        <f ca="1">IFERROR(IF(Prêt_Non_Payé*Valeurs_Entrées,Paiement_Mensuel,""), "")</f>
        <v/>
      </c>
      <c r="F293" s="152" t="str">
        <f ca="1">IFERROR(IF(Prêt_Non_Payé*Valeurs_Entrées,Capital,""), "")</f>
        <v/>
      </c>
      <c r="G293" s="152" t="str">
        <f ca="1">IFERROR(IF(Prêt_Non_Payé*Valeurs_Entrées,Intérêts,""), "")</f>
        <v/>
      </c>
      <c r="H293" s="152" t="str">
        <f ca="1">IFERROR(IF(Prêt_Non_Payé*Valeurs_Entrées,Solde_Final,""), "")</f>
        <v/>
      </c>
    </row>
    <row r="294" spans="2:8" x14ac:dyDescent="0.25">
      <c r="B294" s="153" t="str">
        <f ca="1">IFERROR(IF(Prêt_Non_Payé*Valeurs_Entrées,Numéro_Paiement,""), "")</f>
        <v/>
      </c>
      <c r="C294" s="150" t="str">
        <f ca="1">IFERROR(IF(Prêt_Non_Payé*Valeurs_Entrées,Date_Paiement,""), "")</f>
        <v/>
      </c>
      <c r="D294" s="152" t="str">
        <f ca="1">IFERROR(IF(Prêt_Non_Payé*Valeurs_Entrées,Solde_Départ,""), "")</f>
        <v/>
      </c>
      <c r="E294" s="152" t="str">
        <f ca="1">IFERROR(IF(Prêt_Non_Payé*Valeurs_Entrées,Paiement_Mensuel,""), "")</f>
        <v/>
      </c>
      <c r="F294" s="152" t="str">
        <f ca="1">IFERROR(IF(Prêt_Non_Payé*Valeurs_Entrées,Capital,""), "")</f>
        <v/>
      </c>
      <c r="G294" s="152" t="str">
        <f ca="1">IFERROR(IF(Prêt_Non_Payé*Valeurs_Entrées,Intérêts,""), "")</f>
        <v/>
      </c>
      <c r="H294" s="152" t="str">
        <f ca="1">IFERROR(IF(Prêt_Non_Payé*Valeurs_Entrées,Solde_Final,""), "")</f>
        <v/>
      </c>
    </row>
    <row r="295" spans="2:8" x14ac:dyDescent="0.25">
      <c r="B295" s="153" t="str">
        <f ca="1">IFERROR(IF(Prêt_Non_Payé*Valeurs_Entrées,Numéro_Paiement,""), "")</f>
        <v/>
      </c>
      <c r="C295" s="150" t="str">
        <f ca="1">IFERROR(IF(Prêt_Non_Payé*Valeurs_Entrées,Date_Paiement,""), "")</f>
        <v/>
      </c>
      <c r="D295" s="152" t="str">
        <f ca="1">IFERROR(IF(Prêt_Non_Payé*Valeurs_Entrées,Solde_Départ,""), "")</f>
        <v/>
      </c>
      <c r="E295" s="152" t="str">
        <f ca="1">IFERROR(IF(Prêt_Non_Payé*Valeurs_Entrées,Paiement_Mensuel,""), "")</f>
        <v/>
      </c>
      <c r="F295" s="152" t="str">
        <f ca="1">IFERROR(IF(Prêt_Non_Payé*Valeurs_Entrées,Capital,""), "")</f>
        <v/>
      </c>
      <c r="G295" s="152" t="str">
        <f ca="1">IFERROR(IF(Prêt_Non_Payé*Valeurs_Entrées,Intérêts,""), "")</f>
        <v/>
      </c>
      <c r="H295" s="152" t="str">
        <f ca="1">IFERROR(IF(Prêt_Non_Payé*Valeurs_Entrées,Solde_Final,""), "")</f>
        <v/>
      </c>
    </row>
    <row r="296" spans="2:8" x14ac:dyDescent="0.25">
      <c r="B296" s="153" t="str">
        <f ca="1">IFERROR(IF(Prêt_Non_Payé*Valeurs_Entrées,Numéro_Paiement,""), "")</f>
        <v/>
      </c>
      <c r="C296" s="150" t="str">
        <f ca="1">IFERROR(IF(Prêt_Non_Payé*Valeurs_Entrées,Date_Paiement,""), "")</f>
        <v/>
      </c>
      <c r="D296" s="152" t="str">
        <f ca="1">IFERROR(IF(Prêt_Non_Payé*Valeurs_Entrées,Solde_Départ,""), "")</f>
        <v/>
      </c>
      <c r="E296" s="152" t="str">
        <f ca="1">IFERROR(IF(Prêt_Non_Payé*Valeurs_Entrées,Paiement_Mensuel,""), "")</f>
        <v/>
      </c>
      <c r="F296" s="152" t="str">
        <f ca="1">IFERROR(IF(Prêt_Non_Payé*Valeurs_Entrées,Capital,""), "")</f>
        <v/>
      </c>
      <c r="G296" s="152" t="str">
        <f ca="1">IFERROR(IF(Prêt_Non_Payé*Valeurs_Entrées,Intérêts,""), "")</f>
        <v/>
      </c>
      <c r="H296" s="152" t="str">
        <f ca="1">IFERROR(IF(Prêt_Non_Payé*Valeurs_Entrées,Solde_Final,""), "")</f>
        <v/>
      </c>
    </row>
    <row r="297" spans="2:8" x14ac:dyDescent="0.25">
      <c r="B297" s="153" t="str">
        <f ca="1">IFERROR(IF(Prêt_Non_Payé*Valeurs_Entrées,Numéro_Paiement,""), "")</f>
        <v/>
      </c>
      <c r="C297" s="150" t="str">
        <f ca="1">IFERROR(IF(Prêt_Non_Payé*Valeurs_Entrées,Date_Paiement,""), "")</f>
        <v/>
      </c>
      <c r="D297" s="152" t="str">
        <f ca="1">IFERROR(IF(Prêt_Non_Payé*Valeurs_Entrées,Solde_Départ,""), "")</f>
        <v/>
      </c>
      <c r="E297" s="152" t="str">
        <f ca="1">IFERROR(IF(Prêt_Non_Payé*Valeurs_Entrées,Paiement_Mensuel,""), "")</f>
        <v/>
      </c>
      <c r="F297" s="152" t="str">
        <f ca="1">IFERROR(IF(Prêt_Non_Payé*Valeurs_Entrées,Capital,""), "")</f>
        <v/>
      </c>
      <c r="G297" s="152" t="str">
        <f ca="1">IFERROR(IF(Prêt_Non_Payé*Valeurs_Entrées,Intérêts,""), "")</f>
        <v/>
      </c>
      <c r="H297" s="152" t="str">
        <f ca="1">IFERROR(IF(Prêt_Non_Payé*Valeurs_Entrées,Solde_Final,""), "")</f>
        <v/>
      </c>
    </row>
    <row r="298" spans="2:8" x14ac:dyDescent="0.25">
      <c r="B298" s="153" t="str">
        <f ca="1">IFERROR(IF(Prêt_Non_Payé*Valeurs_Entrées,Numéro_Paiement,""), "")</f>
        <v/>
      </c>
      <c r="C298" s="150" t="str">
        <f ca="1">IFERROR(IF(Prêt_Non_Payé*Valeurs_Entrées,Date_Paiement,""), "")</f>
        <v/>
      </c>
      <c r="D298" s="152" t="str">
        <f ca="1">IFERROR(IF(Prêt_Non_Payé*Valeurs_Entrées,Solde_Départ,""), "")</f>
        <v/>
      </c>
      <c r="E298" s="152" t="str">
        <f ca="1">IFERROR(IF(Prêt_Non_Payé*Valeurs_Entrées,Paiement_Mensuel,""), "")</f>
        <v/>
      </c>
      <c r="F298" s="152" t="str">
        <f ca="1">IFERROR(IF(Prêt_Non_Payé*Valeurs_Entrées,Capital,""), "")</f>
        <v/>
      </c>
      <c r="G298" s="152" t="str">
        <f ca="1">IFERROR(IF(Prêt_Non_Payé*Valeurs_Entrées,Intérêts,""), "")</f>
        <v/>
      </c>
      <c r="H298" s="152" t="str">
        <f ca="1">IFERROR(IF(Prêt_Non_Payé*Valeurs_Entrées,Solde_Final,""), "")</f>
        <v/>
      </c>
    </row>
    <row r="299" spans="2:8" x14ac:dyDescent="0.25">
      <c r="B299" s="153" t="str">
        <f ca="1">IFERROR(IF(Prêt_Non_Payé*Valeurs_Entrées,Numéro_Paiement,""), "")</f>
        <v/>
      </c>
      <c r="C299" s="150" t="str">
        <f ca="1">IFERROR(IF(Prêt_Non_Payé*Valeurs_Entrées,Date_Paiement,""), "")</f>
        <v/>
      </c>
      <c r="D299" s="152" t="str">
        <f ca="1">IFERROR(IF(Prêt_Non_Payé*Valeurs_Entrées,Solde_Départ,""), "")</f>
        <v/>
      </c>
      <c r="E299" s="152" t="str">
        <f ca="1">IFERROR(IF(Prêt_Non_Payé*Valeurs_Entrées,Paiement_Mensuel,""), "")</f>
        <v/>
      </c>
      <c r="F299" s="152" t="str">
        <f ca="1">IFERROR(IF(Prêt_Non_Payé*Valeurs_Entrées,Capital,""), "")</f>
        <v/>
      </c>
      <c r="G299" s="152" t="str">
        <f ca="1">IFERROR(IF(Prêt_Non_Payé*Valeurs_Entrées,Intérêts,""), "")</f>
        <v/>
      </c>
      <c r="H299" s="152" t="str">
        <f ca="1">IFERROR(IF(Prêt_Non_Payé*Valeurs_Entrées,Solde_Final,""), "")</f>
        <v/>
      </c>
    </row>
    <row r="300" spans="2:8" x14ac:dyDescent="0.25">
      <c r="B300" s="153" t="str">
        <f ca="1">IFERROR(IF(Prêt_Non_Payé*Valeurs_Entrées,Numéro_Paiement,""), "")</f>
        <v/>
      </c>
      <c r="C300" s="150" t="str">
        <f ca="1">IFERROR(IF(Prêt_Non_Payé*Valeurs_Entrées,Date_Paiement,""), "")</f>
        <v/>
      </c>
      <c r="D300" s="152" t="str">
        <f ca="1">IFERROR(IF(Prêt_Non_Payé*Valeurs_Entrées,Solde_Départ,""), "")</f>
        <v/>
      </c>
      <c r="E300" s="152" t="str">
        <f ca="1">IFERROR(IF(Prêt_Non_Payé*Valeurs_Entrées,Paiement_Mensuel,""), "")</f>
        <v/>
      </c>
      <c r="F300" s="152" t="str">
        <f ca="1">IFERROR(IF(Prêt_Non_Payé*Valeurs_Entrées,Capital,""), "")</f>
        <v/>
      </c>
      <c r="G300" s="152" t="str">
        <f ca="1">IFERROR(IF(Prêt_Non_Payé*Valeurs_Entrées,Intérêts,""), "")</f>
        <v/>
      </c>
      <c r="H300" s="152" t="str">
        <f ca="1">IFERROR(IF(Prêt_Non_Payé*Valeurs_Entrées,Solde_Final,""), "")</f>
        <v/>
      </c>
    </row>
    <row r="301" spans="2:8" x14ac:dyDescent="0.25">
      <c r="B301" s="153" t="str">
        <f ca="1">IFERROR(IF(Prêt_Non_Payé*Valeurs_Entrées,Numéro_Paiement,""), "")</f>
        <v/>
      </c>
      <c r="C301" s="150" t="str">
        <f ca="1">IFERROR(IF(Prêt_Non_Payé*Valeurs_Entrées,Date_Paiement,""), "")</f>
        <v/>
      </c>
      <c r="D301" s="152" t="str">
        <f ca="1">IFERROR(IF(Prêt_Non_Payé*Valeurs_Entrées,Solde_Départ,""), "")</f>
        <v/>
      </c>
      <c r="E301" s="152" t="str">
        <f ca="1">IFERROR(IF(Prêt_Non_Payé*Valeurs_Entrées,Paiement_Mensuel,""), "")</f>
        <v/>
      </c>
      <c r="F301" s="152" t="str">
        <f ca="1">IFERROR(IF(Prêt_Non_Payé*Valeurs_Entrées,Capital,""), "")</f>
        <v/>
      </c>
      <c r="G301" s="152" t="str">
        <f ca="1">IFERROR(IF(Prêt_Non_Payé*Valeurs_Entrées,Intérêts,""), "")</f>
        <v/>
      </c>
      <c r="H301" s="152" t="str">
        <f ca="1">IFERROR(IF(Prêt_Non_Payé*Valeurs_Entrées,Solde_Final,""), "")</f>
        <v/>
      </c>
    </row>
    <row r="302" spans="2:8" x14ac:dyDescent="0.25">
      <c r="B302" s="153" t="str">
        <f ca="1">IFERROR(IF(Prêt_Non_Payé*Valeurs_Entrées,Numéro_Paiement,""), "")</f>
        <v/>
      </c>
      <c r="C302" s="150" t="str">
        <f ca="1">IFERROR(IF(Prêt_Non_Payé*Valeurs_Entrées,Date_Paiement,""), "")</f>
        <v/>
      </c>
      <c r="D302" s="152" t="str">
        <f ca="1">IFERROR(IF(Prêt_Non_Payé*Valeurs_Entrées,Solde_Départ,""), "")</f>
        <v/>
      </c>
      <c r="E302" s="152" t="str">
        <f ca="1">IFERROR(IF(Prêt_Non_Payé*Valeurs_Entrées,Paiement_Mensuel,""), "")</f>
        <v/>
      </c>
      <c r="F302" s="152" t="str">
        <f ca="1">IFERROR(IF(Prêt_Non_Payé*Valeurs_Entrées,Capital,""), "")</f>
        <v/>
      </c>
      <c r="G302" s="152" t="str">
        <f ca="1">IFERROR(IF(Prêt_Non_Payé*Valeurs_Entrées,Intérêts,""), "")</f>
        <v/>
      </c>
      <c r="H302" s="152" t="str">
        <f ca="1">IFERROR(IF(Prêt_Non_Payé*Valeurs_Entrées,Solde_Final,""), "")</f>
        <v/>
      </c>
    </row>
    <row r="303" spans="2:8" x14ac:dyDescent="0.25">
      <c r="B303" s="153" t="str">
        <f ca="1">IFERROR(IF(Prêt_Non_Payé*Valeurs_Entrées,Numéro_Paiement,""), "")</f>
        <v/>
      </c>
      <c r="C303" s="150" t="str">
        <f ca="1">IFERROR(IF(Prêt_Non_Payé*Valeurs_Entrées,Date_Paiement,""), "")</f>
        <v/>
      </c>
      <c r="D303" s="152" t="str">
        <f ca="1">IFERROR(IF(Prêt_Non_Payé*Valeurs_Entrées,Solde_Départ,""), "")</f>
        <v/>
      </c>
      <c r="E303" s="152" t="str">
        <f ca="1">IFERROR(IF(Prêt_Non_Payé*Valeurs_Entrées,Paiement_Mensuel,""), "")</f>
        <v/>
      </c>
      <c r="F303" s="152" t="str">
        <f ca="1">IFERROR(IF(Prêt_Non_Payé*Valeurs_Entrées,Capital,""), "")</f>
        <v/>
      </c>
      <c r="G303" s="152" t="str">
        <f ca="1">IFERROR(IF(Prêt_Non_Payé*Valeurs_Entrées,Intérêts,""), "")</f>
        <v/>
      </c>
      <c r="H303" s="152" t="str">
        <f ca="1">IFERROR(IF(Prêt_Non_Payé*Valeurs_Entrées,Solde_Final,""), "")</f>
        <v/>
      </c>
    </row>
    <row r="304" spans="2:8" x14ac:dyDescent="0.25">
      <c r="B304" s="153" t="str">
        <f ca="1">IFERROR(IF(Prêt_Non_Payé*Valeurs_Entrées,Numéro_Paiement,""), "")</f>
        <v/>
      </c>
      <c r="C304" s="150" t="str">
        <f ca="1">IFERROR(IF(Prêt_Non_Payé*Valeurs_Entrées,Date_Paiement,""), "")</f>
        <v/>
      </c>
      <c r="D304" s="152" t="str">
        <f ca="1">IFERROR(IF(Prêt_Non_Payé*Valeurs_Entrées,Solde_Départ,""), "")</f>
        <v/>
      </c>
      <c r="E304" s="152" t="str">
        <f ca="1">IFERROR(IF(Prêt_Non_Payé*Valeurs_Entrées,Paiement_Mensuel,""), "")</f>
        <v/>
      </c>
      <c r="F304" s="152" t="str">
        <f ca="1">IFERROR(IF(Prêt_Non_Payé*Valeurs_Entrées,Capital,""), "")</f>
        <v/>
      </c>
      <c r="G304" s="152" t="str">
        <f ca="1">IFERROR(IF(Prêt_Non_Payé*Valeurs_Entrées,Intérêts,""), "")</f>
        <v/>
      </c>
      <c r="H304" s="152" t="str">
        <f ca="1">IFERROR(IF(Prêt_Non_Payé*Valeurs_Entrées,Solde_Final,""), "")</f>
        <v/>
      </c>
    </row>
    <row r="305" spans="2:8" x14ac:dyDescent="0.25">
      <c r="B305" s="153" t="str">
        <f ca="1">IFERROR(IF(Prêt_Non_Payé*Valeurs_Entrées,Numéro_Paiement,""), "")</f>
        <v/>
      </c>
      <c r="C305" s="150" t="str">
        <f ca="1">IFERROR(IF(Prêt_Non_Payé*Valeurs_Entrées,Date_Paiement,""), "")</f>
        <v/>
      </c>
      <c r="D305" s="152" t="str">
        <f ca="1">IFERROR(IF(Prêt_Non_Payé*Valeurs_Entrées,Solde_Départ,""), "")</f>
        <v/>
      </c>
      <c r="E305" s="152" t="str">
        <f ca="1">IFERROR(IF(Prêt_Non_Payé*Valeurs_Entrées,Paiement_Mensuel,""), "")</f>
        <v/>
      </c>
      <c r="F305" s="152" t="str">
        <f ca="1">IFERROR(IF(Prêt_Non_Payé*Valeurs_Entrées,Capital,""), "")</f>
        <v/>
      </c>
      <c r="G305" s="152" t="str">
        <f ca="1">IFERROR(IF(Prêt_Non_Payé*Valeurs_Entrées,Intérêts,""), "")</f>
        <v/>
      </c>
      <c r="H305" s="152" t="str">
        <f ca="1">IFERROR(IF(Prêt_Non_Payé*Valeurs_Entrées,Solde_Final,""), "")</f>
        <v/>
      </c>
    </row>
    <row r="306" spans="2:8" x14ac:dyDescent="0.25">
      <c r="B306" s="153" t="str">
        <f ca="1">IFERROR(IF(Prêt_Non_Payé*Valeurs_Entrées,Numéro_Paiement,""), "")</f>
        <v/>
      </c>
      <c r="C306" s="150" t="str">
        <f ca="1">IFERROR(IF(Prêt_Non_Payé*Valeurs_Entrées,Date_Paiement,""), "")</f>
        <v/>
      </c>
      <c r="D306" s="152" t="str">
        <f ca="1">IFERROR(IF(Prêt_Non_Payé*Valeurs_Entrées,Solde_Départ,""), "")</f>
        <v/>
      </c>
      <c r="E306" s="152" t="str">
        <f ca="1">IFERROR(IF(Prêt_Non_Payé*Valeurs_Entrées,Paiement_Mensuel,""), "")</f>
        <v/>
      </c>
      <c r="F306" s="152" t="str">
        <f ca="1">IFERROR(IF(Prêt_Non_Payé*Valeurs_Entrées,Capital,""), "")</f>
        <v/>
      </c>
      <c r="G306" s="152" t="str">
        <f ca="1">IFERROR(IF(Prêt_Non_Payé*Valeurs_Entrées,Intérêts,""), "")</f>
        <v/>
      </c>
      <c r="H306" s="152" t="str">
        <f ca="1">IFERROR(IF(Prêt_Non_Payé*Valeurs_Entrées,Solde_Final,""), "")</f>
        <v/>
      </c>
    </row>
    <row r="307" spans="2:8" x14ac:dyDescent="0.25">
      <c r="B307" s="153" t="str">
        <f ca="1">IFERROR(IF(Prêt_Non_Payé*Valeurs_Entrées,Numéro_Paiement,""), "")</f>
        <v/>
      </c>
      <c r="C307" s="150" t="str">
        <f ca="1">IFERROR(IF(Prêt_Non_Payé*Valeurs_Entrées,Date_Paiement,""), "")</f>
        <v/>
      </c>
      <c r="D307" s="152" t="str">
        <f ca="1">IFERROR(IF(Prêt_Non_Payé*Valeurs_Entrées,Solde_Départ,""), "")</f>
        <v/>
      </c>
      <c r="E307" s="152" t="str">
        <f ca="1">IFERROR(IF(Prêt_Non_Payé*Valeurs_Entrées,Paiement_Mensuel,""), "")</f>
        <v/>
      </c>
      <c r="F307" s="152" t="str">
        <f ca="1">IFERROR(IF(Prêt_Non_Payé*Valeurs_Entrées,Capital,""), "")</f>
        <v/>
      </c>
      <c r="G307" s="152" t="str">
        <f ca="1">IFERROR(IF(Prêt_Non_Payé*Valeurs_Entrées,Intérêts,""), "")</f>
        <v/>
      </c>
      <c r="H307" s="152" t="str">
        <f ca="1">IFERROR(IF(Prêt_Non_Payé*Valeurs_Entrées,Solde_Final,""), "")</f>
        <v/>
      </c>
    </row>
    <row r="308" spans="2:8" x14ac:dyDescent="0.25">
      <c r="B308" s="153" t="str">
        <f ca="1">IFERROR(IF(Prêt_Non_Payé*Valeurs_Entrées,Numéro_Paiement,""), "")</f>
        <v/>
      </c>
      <c r="C308" s="150" t="str">
        <f ca="1">IFERROR(IF(Prêt_Non_Payé*Valeurs_Entrées,Date_Paiement,""), "")</f>
        <v/>
      </c>
      <c r="D308" s="152" t="str">
        <f ca="1">IFERROR(IF(Prêt_Non_Payé*Valeurs_Entrées,Solde_Départ,""), "")</f>
        <v/>
      </c>
      <c r="E308" s="152" t="str">
        <f ca="1">IFERROR(IF(Prêt_Non_Payé*Valeurs_Entrées,Paiement_Mensuel,""), "")</f>
        <v/>
      </c>
      <c r="F308" s="152" t="str">
        <f ca="1">IFERROR(IF(Prêt_Non_Payé*Valeurs_Entrées,Capital,""), "")</f>
        <v/>
      </c>
      <c r="G308" s="152" t="str">
        <f ca="1">IFERROR(IF(Prêt_Non_Payé*Valeurs_Entrées,Intérêts,""), "")</f>
        <v/>
      </c>
      <c r="H308" s="152" t="str">
        <f ca="1">IFERROR(IF(Prêt_Non_Payé*Valeurs_Entrées,Solde_Final,""), "")</f>
        <v/>
      </c>
    </row>
    <row r="309" spans="2:8" x14ac:dyDescent="0.25">
      <c r="B309" s="153" t="str">
        <f ca="1">IFERROR(IF(Prêt_Non_Payé*Valeurs_Entrées,Numéro_Paiement,""), "")</f>
        <v/>
      </c>
      <c r="C309" s="150" t="str">
        <f ca="1">IFERROR(IF(Prêt_Non_Payé*Valeurs_Entrées,Date_Paiement,""), "")</f>
        <v/>
      </c>
      <c r="D309" s="152" t="str">
        <f ca="1">IFERROR(IF(Prêt_Non_Payé*Valeurs_Entrées,Solde_Départ,""), "")</f>
        <v/>
      </c>
      <c r="E309" s="152" t="str">
        <f ca="1">IFERROR(IF(Prêt_Non_Payé*Valeurs_Entrées,Paiement_Mensuel,""), "")</f>
        <v/>
      </c>
      <c r="F309" s="152" t="str">
        <f ca="1">IFERROR(IF(Prêt_Non_Payé*Valeurs_Entrées,Capital,""), "")</f>
        <v/>
      </c>
      <c r="G309" s="152" t="str">
        <f ca="1">IFERROR(IF(Prêt_Non_Payé*Valeurs_Entrées,Intérêts,""), "")</f>
        <v/>
      </c>
      <c r="H309" s="152" t="str">
        <f ca="1">IFERROR(IF(Prêt_Non_Payé*Valeurs_Entrées,Solde_Final,""), "")</f>
        <v/>
      </c>
    </row>
    <row r="310" spans="2:8" x14ac:dyDescent="0.25">
      <c r="B310" s="153" t="str">
        <f ca="1">IFERROR(IF(Prêt_Non_Payé*Valeurs_Entrées,Numéro_Paiement,""), "")</f>
        <v/>
      </c>
      <c r="C310" s="150" t="str">
        <f ca="1">IFERROR(IF(Prêt_Non_Payé*Valeurs_Entrées,Date_Paiement,""), "")</f>
        <v/>
      </c>
      <c r="D310" s="152" t="str">
        <f ca="1">IFERROR(IF(Prêt_Non_Payé*Valeurs_Entrées,Solde_Départ,""), "")</f>
        <v/>
      </c>
      <c r="E310" s="152" t="str">
        <f ca="1">IFERROR(IF(Prêt_Non_Payé*Valeurs_Entrées,Paiement_Mensuel,""), "")</f>
        <v/>
      </c>
      <c r="F310" s="152" t="str">
        <f ca="1">IFERROR(IF(Prêt_Non_Payé*Valeurs_Entrées,Capital,""), "")</f>
        <v/>
      </c>
      <c r="G310" s="152" t="str">
        <f ca="1">IFERROR(IF(Prêt_Non_Payé*Valeurs_Entrées,Intérêts,""), "")</f>
        <v/>
      </c>
      <c r="H310" s="152" t="str">
        <f ca="1">IFERROR(IF(Prêt_Non_Payé*Valeurs_Entrées,Solde_Final,""), "")</f>
        <v/>
      </c>
    </row>
    <row r="311" spans="2:8" x14ac:dyDescent="0.25">
      <c r="B311" s="153" t="str">
        <f ca="1">IFERROR(IF(Prêt_Non_Payé*Valeurs_Entrées,Numéro_Paiement,""), "")</f>
        <v/>
      </c>
      <c r="C311" s="150" t="str">
        <f ca="1">IFERROR(IF(Prêt_Non_Payé*Valeurs_Entrées,Date_Paiement,""), "")</f>
        <v/>
      </c>
      <c r="D311" s="152" t="str">
        <f ca="1">IFERROR(IF(Prêt_Non_Payé*Valeurs_Entrées,Solde_Départ,""), "")</f>
        <v/>
      </c>
      <c r="E311" s="152" t="str">
        <f ca="1">IFERROR(IF(Prêt_Non_Payé*Valeurs_Entrées,Paiement_Mensuel,""), "")</f>
        <v/>
      </c>
      <c r="F311" s="152" t="str">
        <f ca="1">IFERROR(IF(Prêt_Non_Payé*Valeurs_Entrées,Capital,""), "")</f>
        <v/>
      </c>
      <c r="G311" s="152" t="str">
        <f ca="1">IFERROR(IF(Prêt_Non_Payé*Valeurs_Entrées,Intérêts,""), "")</f>
        <v/>
      </c>
      <c r="H311" s="152" t="str">
        <f ca="1">IFERROR(IF(Prêt_Non_Payé*Valeurs_Entrées,Solde_Final,""), "")</f>
        <v/>
      </c>
    </row>
    <row r="312" spans="2:8" x14ac:dyDescent="0.25">
      <c r="B312" s="153" t="str">
        <f ca="1">IFERROR(IF(Prêt_Non_Payé*Valeurs_Entrées,Numéro_Paiement,""), "")</f>
        <v/>
      </c>
      <c r="C312" s="150" t="str">
        <f ca="1">IFERROR(IF(Prêt_Non_Payé*Valeurs_Entrées,Date_Paiement,""), "")</f>
        <v/>
      </c>
      <c r="D312" s="152" t="str">
        <f ca="1">IFERROR(IF(Prêt_Non_Payé*Valeurs_Entrées,Solde_Départ,""), "")</f>
        <v/>
      </c>
      <c r="E312" s="152" t="str">
        <f ca="1">IFERROR(IF(Prêt_Non_Payé*Valeurs_Entrées,Paiement_Mensuel,""), "")</f>
        <v/>
      </c>
      <c r="F312" s="152" t="str">
        <f ca="1">IFERROR(IF(Prêt_Non_Payé*Valeurs_Entrées,Capital,""), "")</f>
        <v/>
      </c>
      <c r="G312" s="152" t="str">
        <f ca="1">IFERROR(IF(Prêt_Non_Payé*Valeurs_Entrées,Intérêts,""), "")</f>
        <v/>
      </c>
      <c r="H312" s="152" t="str">
        <f ca="1">IFERROR(IF(Prêt_Non_Payé*Valeurs_Entrées,Solde_Final,""), "")</f>
        <v/>
      </c>
    </row>
    <row r="313" spans="2:8" x14ac:dyDescent="0.25">
      <c r="B313" s="153" t="str">
        <f ca="1">IFERROR(IF(Prêt_Non_Payé*Valeurs_Entrées,Numéro_Paiement,""), "")</f>
        <v/>
      </c>
      <c r="C313" s="150" t="str">
        <f ca="1">IFERROR(IF(Prêt_Non_Payé*Valeurs_Entrées,Date_Paiement,""), "")</f>
        <v/>
      </c>
      <c r="D313" s="152" t="str">
        <f ca="1">IFERROR(IF(Prêt_Non_Payé*Valeurs_Entrées,Solde_Départ,""), "")</f>
        <v/>
      </c>
      <c r="E313" s="152" t="str">
        <f ca="1">IFERROR(IF(Prêt_Non_Payé*Valeurs_Entrées,Paiement_Mensuel,""), "")</f>
        <v/>
      </c>
      <c r="F313" s="152" t="str">
        <f ca="1">IFERROR(IF(Prêt_Non_Payé*Valeurs_Entrées,Capital,""), "")</f>
        <v/>
      </c>
      <c r="G313" s="152" t="str">
        <f ca="1">IFERROR(IF(Prêt_Non_Payé*Valeurs_Entrées,Intérêts,""), "")</f>
        <v/>
      </c>
      <c r="H313" s="152" t="str">
        <f ca="1">IFERROR(IF(Prêt_Non_Payé*Valeurs_Entrées,Solde_Final,""), "")</f>
        <v/>
      </c>
    </row>
    <row r="314" spans="2:8" x14ac:dyDescent="0.25">
      <c r="B314" s="153" t="str">
        <f ca="1">IFERROR(IF(Prêt_Non_Payé*Valeurs_Entrées,Numéro_Paiement,""), "")</f>
        <v/>
      </c>
      <c r="C314" s="150" t="str">
        <f ca="1">IFERROR(IF(Prêt_Non_Payé*Valeurs_Entrées,Date_Paiement,""), "")</f>
        <v/>
      </c>
      <c r="D314" s="152" t="str">
        <f ca="1">IFERROR(IF(Prêt_Non_Payé*Valeurs_Entrées,Solde_Départ,""), "")</f>
        <v/>
      </c>
      <c r="E314" s="152" t="str">
        <f ca="1">IFERROR(IF(Prêt_Non_Payé*Valeurs_Entrées,Paiement_Mensuel,""), "")</f>
        <v/>
      </c>
      <c r="F314" s="152" t="str">
        <f ca="1">IFERROR(IF(Prêt_Non_Payé*Valeurs_Entrées,Capital,""), "")</f>
        <v/>
      </c>
      <c r="G314" s="152" t="str">
        <f ca="1">IFERROR(IF(Prêt_Non_Payé*Valeurs_Entrées,Intérêts,""), "")</f>
        <v/>
      </c>
      <c r="H314" s="152" t="str">
        <f ca="1">IFERROR(IF(Prêt_Non_Payé*Valeurs_Entrées,Solde_Final,""), "")</f>
        <v/>
      </c>
    </row>
    <row r="315" spans="2:8" x14ac:dyDescent="0.25">
      <c r="B315" s="153" t="str">
        <f ca="1">IFERROR(IF(Prêt_Non_Payé*Valeurs_Entrées,Numéro_Paiement,""), "")</f>
        <v/>
      </c>
      <c r="C315" s="150" t="str">
        <f ca="1">IFERROR(IF(Prêt_Non_Payé*Valeurs_Entrées,Date_Paiement,""), "")</f>
        <v/>
      </c>
      <c r="D315" s="152" t="str">
        <f ca="1">IFERROR(IF(Prêt_Non_Payé*Valeurs_Entrées,Solde_Départ,""), "")</f>
        <v/>
      </c>
      <c r="E315" s="152" t="str">
        <f ca="1">IFERROR(IF(Prêt_Non_Payé*Valeurs_Entrées,Paiement_Mensuel,""), "")</f>
        <v/>
      </c>
      <c r="F315" s="152" t="str">
        <f ca="1">IFERROR(IF(Prêt_Non_Payé*Valeurs_Entrées,Capital,""), "")</f>
        <v/>
      </c>
      <c r="G315" s="152" t="str">
        <f ca="1">IFERROR(IF(Prêt_Non_Payé*Valeurs_Entrées,Intérêts,""), "")</f>
        <v/>
      </c>
      <c r="H315" s="152" t="str">
        <f ca="1">IFERROR(IF(Prêt_Non_Payé*Valeurs_Entrées,Solde_Final,""), "")</f>
        <v/>
      </c>
    </row>
    <row r="316" spans="2:8" x14ac:dyDescent="0.25">
      <c r="B316" s="153" t="str">
        <f ca="1">IFERROR(IF(Prêt_Non_Payé*Valeurs_Entrées,Numéro_Paiement,""), "")</f>
        <v/>
      </c>
      <c r="C316" s="150" t="str">
        <f ca="1">IFERROR(IF(Prêt_Non_Payé*Valeurs_Entrées,Date_Paiement,""), "")</f>
        <v/>
      </c>
      <c r="D316" s="152" t="str">
        <f ca="1">IFERROR(IF(Prêt_Non_Payé*Valeurs_Entrées,Solde_Départ,""), "")</f>
        <v/>
      </c>
      <c r="E316" s="152" t="str">
        <f ca="1">IFERROR(IF(Prêt_Non_Payé*Valeurs_Entrées,Paiement_Mensuel,""), "")</f>
        <v/>
      </c>
      <c r="F316" s="152" t="str">
        <f ca="1">IFERROR(IF(Prêt_Non_Payé*Valeurs_Entrées,Capital,""), "")</f>
        <v/>
      </c>
      <c r="G316" s="152" t="str">
        <f ca="1">IFERROR(IF(Prêt_Non_Payé*Valeurs_Entrées,Intérêts,""), "")</f>
        <v/>
      </c>
      <c r="H316" s="152" t="str">
        <f ca="1">IFERROR(IF(Prêt_Non_Payé*Valeurs_Entrées,Solde_Final,""), "")</f>
        <v/>
      </c>
    </row>
    <row r="317" spans="2:8" x14ac:dyDescent="0.25">
      <c r="B317" s="153" t="str">
        <f ca="1">IFERROR(IF(Prêt_Non_Payé*Valeurs_Entrées,Numéro_Paiement,""), "")</f>
        <v/>
      </c>
      <c r="C317" s="150" t="str">
        <f ca="1">IFERROR(IF(Prêt_Non_Payé*Valeurs_Entrées,Date_Paiement,""), "")</f>
        <v/>
      </c>
      <c r="D317" s="152" t="str">
        <f ca="1">IFERROR(IF(Prêt_Non_Payé*Valeurs_Entrées,Solde_Départ,""), "")</f>
        <v/>
      </c>
      <c r="E317" s="152" t="str">
        <f ca="1">IFERROR(IF(Prêt_Non_Payé*Valeurs_Entrées,Paiement_Mensuel,""), "")</f>
        <v/>
      </c>
      <c r="F317" s="152" t="str">
        <f ca="1">IFERROR(IF(Prêt_Non_Payé*Valeurs_Entrées,Capital,""), "")</f>
        <v/>
      </c>
      <c r="G317" s="152" t="str">
        <f ca="1">IFERROR(IF(Prêt_Non_Payé*Valeurs_Entrées,Intérêts,""), "")</f>
        <v/>
      </c>
      <c r="H317" s="152" t="str">
        <f ca="1">IFERROR(IF(Prêt_Non_Payé*Valeurs_Entrées,Solde_Final,""), "")</f>
        <v/>
      </c>
    </row>
    <row r="318" spans="2:8" x14ac:dyDescent="0.25">
      <c r="B318" s="153" t="str">
        <f ca="1">IFERROR(IF(Prêt_Non_Payé*Valeurs_Entrées,Numéro_Paiement,""), "")</f>
        <v/>
      </c>
      <c r="C318" s="150" t="str">
        <f ca="1">IFERROR(IF(Prêt_Non_Payé*Valeurs_Entrées,Date_Paiement,""), "")</f>
        <v/>
      </c>
      <c r="D318" s="152" t="str">
        <f ca="1">IFERROR(IF(Prêt_Non_Payé*Valeurs_Entrées,Solde_Départ,""), "")</f>
        <v/>
      </c>
      <c r="E318" s="152" t="str">
        <f ca="1">IFERROR(IF(Prêt_Non_Payé*Valeurs_Entrées,Paiement_Mensuel,""), "")</f>
        <v/>
      </c>
      <c r="F318" s="152" t="str">
        <f ca="1">IFERROR(IF(Prêt_Non_Payé*Valeurs_Entrées,Capital,""), "")</f>
        <v/>
      </c>
      <c r="G318" s="152" t="str">
        <f ca="1">IFERROR(IF(Prêt_Non_Payé*Valeurs_Entrées,Intérêts,""), "")</f>
        <v/>
      </c>
      <c r="H318" s="152" t="str">
        <f ca="1">IFERROR(IF(Prêt_Non_Payé*Valeurs_Entrées,Solde_Final,""), "")</f>
        <v/>
      </c>
    </row>
    <row r="319" spans="2:8" x14ac:dyDescent="0.25">
      <c r="B319" s="153" t="str">
        <f ca="1">IFERROR(IF(Prêt_Non_Payé*Valeurs_Entrées,Numéro_Paiement,""), "")</f>
        <v/>
      </c>
      <c r="C319" s="150" t="str">
        <f ca="1">IFERROR(IF(Prêt_Non_Payé*Valeurs_Entrées,Date_Paiement,""), "")</f>
        <v/>
      </c>
      <c r="D319" s="152" t="str">
        <f ca="1">IFERROR(IF(Prêt_Non_Payé*Valeurs_Entrées,Solde_Départ,""), "")</f>
        <v/>
      </c>
      <c r="E319" s="152" t="str">
        <f ca="1">IFERROR(IF(Prêt_Non_Payé*Valeurs_Entrées,Paiement_Mensuel,""), "")</f>
        <v/>
      </c>
      <c r="F319" s="152" t="str">
        <f ca="1">IFERROR(IF(Prêt_Non_Payé*Valeurs_Entrées,Capital,""), "")</f>
        <v/>
      </c>
      <c r="G319" s="152" t="str">
        <f ca="1">IFERROR(IF(Prêt_Non_Payé*Valeurs_Entrées,Intérêts,""), "")</f>
        <v/>
      </c>
      <c r="H319" s="152" t="str">
        <f ca="1">IFERROR(IF(Prêt_Non_Payé*Valeurs_Entrées,Solde_Final,""), "")</f>
        <v/>
      </c>
    </row>
    <row r="320" spans="2:8" x14ac:dyDescent="0.25">
      <c r="B320" s="153" t="str">
        <f ca="1">IFERROR(IF(Prêt_Non_Payé*Valeurs_Entrées,Numéro_Paiement,""), "")</f>
        <v/>
      </c>
      <c r="C320" s="150" t="str">
        <f ca="1">IFERROR(IF(Prêt_Non_Payé*Valeurs_Entrées,Date_Paiement,""), "")</f>
        <v/>
      </c>
      <c r="D320" s="152" t="str">
        <f ca="1">IFERROR(IF(Prêt_Non_Payé*Valeurs_Entrées,Solde_Départ,""), "")</f>
        <v/>
      </c>
      <c r="E320" s="152" t="str">
        <f ca="1">IFERROR(IF(Prêt_Non_Payé*Valeurs_Entrées,Paiement_Mensuel,""), "")</f>
        <v/>
      </c>
      <c r="F320" s="152" t="str">
        <f ca="1">IFERROR(IF(Prêt_Non_Payé*Valeurs_Entrées,Capital,""), "")</f>
        <v/>
      </c>
      <c r="G320" s="152" t="str">
        <f ca="1">IFERROR(IF(Prêt_Non_Payé*Valeurs_Entrées,Intérêts,""), "")</f>
        <v/>
      </c>
      <c r="H320" s="152" t="str">
        <f ca="1">IFERROR(IF(Prêt_Non_Payé*Valeurs_Entrées,Solde_Final,""), "")</f>
        <v/>
      </c>
    </row>
    <row r="321" spans="2:8" x14ac:dyDescent="0.25">
      <c r="B321" s="153" t="str">
        <f ca="1">IFERROR(IF(Prêt_Non_Payé*Valeurs_Entrées,Numéro_Paiement,""), "")</f>
        <v/>
      </c>
      <c r="C321" s="150" t="str">
        <f ca="1">IFERROR(IF(Prêt_Non_Payé*Valeurs_Entrées,Date_Paiement,""), "")</f>
        <v/>
      </c>
      <c r="D321" s="152" t="str">
        <f ca="1">IFERROR(IF(Prêt_Non_Payé*Valeurs_Entrées,Solde_Départ,""), "")</f>
        <v/>
      </c>
      <c r="E321" s="152" t="str">
        <f ca="1">IFERROR(IF(Prêt_Non_Payé*Valeurs_Entrées,Paiement_Mensuel,""), "")</f>
        <v/>
      </c>
      <c r="F321" s="152" t="str">
        <f ca="1">IFERROR(IF(Prêt_Non_Payé*Valeurs_Entrées,Capital,""), "")</f>
        <v/>
      </c>
      <c r="G321" s="152" t="str">
        <f ca="1">IFERROR(IF(Prêt_Non_Payé*Valeurs_Entrées,Intérêts,""), "")</f>
        <v/>
      </c>
      <c r="H321" s="152" t="str">
        <f ca="1">IFERROR(IF(Prêt_Non_Payé*Valeurs_Entrées,Solde_Final,""), "")</f>
        <v/>
      </c>
    </row>
    <row r="322" spans="2:8" x14ac:dyDescent="0.25">
      <c r="B322" s="153" t="str">
        <f ca="1">IFERROR(IF(Prêt_Non_Payé*Valeurs_Entrées,Numéro_Paiement,""), "")</f>
        <v/>
      </c>
      <c r="C322" s="150" t="str">
        <f ca="1">IFERROR(IF(Prêt_Non_Payé*Valeurs_Entrées,Date_Paiement,""), "")</f>
        <v/>
      </c>
      <c r="D322" s="152" t="str">
        <f ca="1">IFERROR(IF(Prêt_Non_Payé*Valeurs_Entrées,Solde_Départ,""), "")</f>
        <v/>
      </c>
      <c r="E322" s="152" t="str">
        <f ca="1">IFERROR(IF(Prêt_Non_Payé*Valeurs_Entrées,Paiement_Mensuel,""), "")</f>
        <v/>
      </c>
      <c r="F322" s="152" t="str">
        <f ca="1">IFERROR(IF(Prêt_Non_Payé*Valeurs_Entrées,Capital,""), "")</f>
        <v/>
      </c>
      <c r="G322" s="152" t="str">
        <f ca="1">IFERROR(IF(Prêt_Non_Payé*Valeurs_Entrées,Intérêts,""), "")</f>
        <v/>
      </c>
      <c r="H322" s="152" t="str">
        <f ca="1">IFERROR(IF(Prêt_Non_Payé*Valeurs_Entrées,Solde_Final,""), "")</f>
        <v/>
      </c>
    </row>
    <row r="323" spans="2:8" x14ac:dyDescent="0.25">
      <c r="B323" s="153" t="str">
        <f ca="1">IFERROR(IF(Prêt_Non_Payé*Valeurs_Entrées,Numéro_Paiement,""), "")</f>
        <v/>
      </c>
      <c r="C323" s="150" t="str">
        <f ca="1">IFERROR(IF(Prêt_Non_Payé*Valeurs_Entrées,Date_Paiement,""), "")</f>
        <v/>
      </c>
      <c r="D323" s="152" t="str">
        <f ca="1">IFERROR(IF(Prêt_Non_Payé*Valeurs_Entrées,Solde_Départ,""), "")</f>
        <v/>
      </c>
      <c r="E323" s="152" t="str">
        <f ca="1">IFERROR(IF(Prêt_Non_Payé*Valeurs_Entrées,Paiement_Mensuel,""), "")</f>
        <v/>
      </c>
      <c r="F323" s="152" t="str">
        <f ca="1">IFERROR(IF(Prêt_Non_Payé*Valeurs_Entrées,Capital,""), "")</f>
        <v/>
      </c>
      <c r="G323" s="152" t="str">
        <f ca="1">IFERROR(IF(Prêt_Non_Payé*Valeurs_Entrées,Intérêts,""), "")</f>
        <v/>
      </c>
      <c r="H323" s="152" t="str">
        <f ca="1">IFERROR(IF(Prêt_Non_Payé*Valeurs_Entrées,Solde_Final,""), "")</f>
        <v/>
      </c>
    </row>
    <row r="324" spans="2:8" x14ac:dyDescent="0.25">
      <c r="B324" s="153" t="str">
        <f ca="1">IFERROR(IF(Prêt_Non_Payé*Valeurs_Entrées,Numéro_Paiement,""), "")</f>
        <v/>
      </c>
      <c r="C324" s="150" t="str">
        <f ca="1">IFERROR(IF(Prêt_Non_Payé*Valeurs_Entrées,Date_Paiement,""), "")</f>
        <v/>
      </c>
      <c r="D324" s="152" t="str">
        <f ca="1">IFERROR(IF(Prêt_Non_Payé*Valeurs_Entrées,Solde_Départ,""), "")</f>
        <v/>
      </c>
      <c r="E324" s="152" t="str">
        <f ca="1">IFERROR(IF(Prêt_Non_Payé*Valeurs_Entrées,Paiement_Mensuel,""), "")</f>
        <v/>
      </c>
      <c r="F324" s="152" t="str">
        <f ca="1">IFERROR(IF(Prêt_Non_Payé*Valeurs_Entrées,Capital,""), "")</f>
        <v/>
      </c>
      <c r="G324" s="152" t="str">
        <f ca="1">IFERROR(IF(Prêt_Non_Payé*Valeurs_Entrées,Intérêts,""), "")</f>
        <v/>
      </c>
      <c r="H324" s="152" t="str">
        <f ca="1">IFERROR(IF(Prêt_Non_Payé*Valeurs_Entrées,Solde_Final,""), "")</f>
        <v/>
      </c>
    </row>
    <row r="325" spans="2:8" x14ac:dyDescent="0.25">
      <c r="B325" s="153" t="str">
        <f ca="1">IFERROR(IF(Prêt_Non_Payé*Valeurs_Entrées,Numéro_Paiement,""), "")</f>
        <v/>
      </c>
      <c r="C325" s="150" t="str">
        <f ca="1">IFERROR(IF(Prêt_Non_Payé*Valeurs_Entrées,Date_Paiement,""), "")</f>
        <v/>
      </c>
      <c r="D325" s="152" t="str">
        <f ca="1">IFERROR(IF(Prêt_Non_Payé*Valeurs_Entrées,Solde_Départ,""), "")</f>
        <v/>
      </c>
      <c r="E325" s="152" t="str">
        <f ca="1">IFERROR(IF(Prêt_Non_Payé*Valeurs_Entrées,Paiement_Mensuel,""), "")</f>
        <v/>
      </c>
      <c r="F325" s="152" t="str">
        <f ca="1">IFERROR(IF(Prêt_Non_Payé*Valeurs_Entrées,Capital,""), "")</f>
        <v/>
      </c>
      <c r="G325" s="152" t="str">
        <f ca="1">IFERROR(IF(Prêt_Non_Payé*Valeurs_Entrées,Intérêts,""), "")</f>
        <v/>
      </c>
      <c r="H325" s="152" t="str">
        <f ca="1">IFERROR(IF(Prêt_Non_Payé*Valeurs_Entrées,Solde_Final,""), "")</f>
        <v/>
      </c>
    </row>
    <row r="326" spans="2:8" x14ac:dyDescent="0.25">
      <c r="B326" s="153" t="str">
        <f ca="1">IFERROR(IF(Prêt_Non_Payé*Valeurs_Entrées,Numéro_Paiement,""), "")</f>
        <v/>
      </c>
      <c r="C326" s="150" t="str">
        <f ca="1">IFERROR(IF(Prêt_Non_Payé*Valeurs_Entrées,Date_Paiement,""), "")</f>
        <v/>
      </c>
      <c r="D326" s="152" t="str">
        <f ca="1">IFERROR(IF(Prêt_Non_Payé*Valeurs_Entrées,Solde_Départ,""), "")</f>
        <v/>
      </c>
      <c r="E326" s="152" t="str">
        <f ca="1">IFERROR(IF(Prêt_Non_Payé*Valeurs_Entrées,Paiement_Mensuel,""), "")</f>
        <v/>
      </c>
      <c r="F326" s="152" t="str">
        <f ca="1">IFERROR(IF(Prêt_Non_Payé*Valeurs_Entrées,Capital,""), "")</f>
        <v/>
      </c>
      <c r="G326" s="152" t="str">
        <f ca="1">IFERROR(IF(Prêt_Non_Payé*Valeurs_Entrées,Intérêts,""), "")</f>
        <v/>
      </c>
      <c r="H326" s="152" t="str">
        <f ca="1">IFERROR(IF(Prêt_Non_Payé*Valeurs_Entrées,Solde_Final,""), "")</f>
        <v/>
      </c>
    </row>
    <row r="327" spans="2:8" x14ac:dyDescent="0.25">
      <c r="B327" s="153" t="str">
        <f ca="1">IFERROR(IF(Prêt_Non_Payé*Valeurs_Entrées,Numéro_Paiement,""), "")</f>
        <v/>
      </c>
      <c r="C327" s="150" t="str">
        <f ca="1">IFERROR(IF(Prêt_Non_Payé*Valeurs_Entrées,Date_Paiement,""), "")</f>
        <v/>
      </c>
      <c r="D327" s="152" t="str">
        <f ca="1">IFERROR(IF(Prêt_Non_Payé*Valeurs_Entrées,Solde_Départ,""), "")</f>
        <v/>
      </c>
      <c r="E327" s="152" t="str">
        <f ca="1">IFERROR(IF(Prêt_Non_Payé*Valeurs_Entrées,Paiement_Mensuel,""), "")</f>
        <v/>
      </c>
      <c r="F327" s="152" t="str">
        <f ca="1">IFERROR(IF(Prêt_Non_Payé*Valeurs_Entrées,Capital,""), "")</f>
        <v/>
      </c>
      <c r="G327" s="152" t="str">
        <f ca="1">IFERROR(IF(Prêt_Non_Payé*Valeurs_Entrées,Intérêts,""), "")</f>
        <v/>
      </c>
      <c r="H327" s="152" t="str">
        <f ca="1">IFERROR(IF(Prêt_Non_Payé*Valeurs_Entrées,Solde_Final,""), "")</f>
        <v/>
      </c>
    </row>
    <row r="328" spans="2:8" x14ac:dyDescent="0.25">
      <c r="B328" s="153" t="str">
        <f ca="1">IFERROR(IF(Prêt_Non_Payé*Valeurs_Entrées,Numéro_Paiement,""), "")</f>
        <v/>
      </c>
      <c r="C328" s="150" t="str">
        <f ca="1">IFERROR(IF(Prêt_Non_Payé*Valeurs_Entrées,Date_Paiement,""), "")</f>
        <v/>
      </c>
      <c r="D328" s="152" t="str">
        <f ca="1">IFERROR(IF(Prêt_Non_Payé*Valeurs_Entrées,Solde_Départ,""), "")</f>
        <v/>
      </c>
      <c r="E328" s="152" t="str">
        <f ca="1">IFERROR(IF(Prêt_Non_Payé*Valeurs_Entrées,Paiement_Mensuel,""), "")</f>
        <v/>
      </c>
      <c r="F328" s="152" t="str">
        <f ca="1">IFERROR(IF(Prêt_Non_Payé*Valeurs_Entrées,Capital,""), "")</f>
        <v/>
      </c>
      <c r="G328" s="152" t="str">
        <f ca="1">IFERROR(IF(Prêt_Non_Payé*Valeurs_Entrées,Intérêts,""), "")</f>
        <v/>
      </c>
      <c r="H328" s="152" t="str">
        <f ca="1">IFERROR(IF(Prêt_Non_Payé*Valeurs_Entrées,Solde_Final,""), "")</f>
        <v/>
      </c>
    </row>
    <row r="329" spans="2:8" x14ac:dyDescent="0.25">
      <c r="B329" s="153" t="str">
        <f ca="1">IFERROR(IF(Prêt_Non_Payé*Valeurs_Entrées,Numéro_Paiement,""), "")</f>
        <v/>
      </c>
      <c r="C329" s="150" t="str">
        <f ca="1">IFERROR(IF(Prêt_Non_Payé*Valeurs_Entrées,Date_Paiement,""), "")</f>
        <v/>
      </c>
      <c r="D329" s="152" t="str">
        <f ca="1">IFERROR(IF(Prêt_Non_Payé*Valeurs_Entrées,Solde_Départ,""), "")</f>
        <v/>
      </c>
      <c r="E329" s="152" t="str">
        <f ca="1">IFERROR(IF(Prêt_Non_Payé*Valeurs_Entrées,Paiement_Mensuel,""), "")</f>
        <v/>
      </c>
      <c r="F329" s="152" t="str">
        <f ca="1">IFERROR(IF(Prêt_Non_Payé*Valeurs_Entrées,Capital,""), "")</f>
        <v/>
      </c>
      <c r="G329" s="152" t="str">
        <f ca="1">IFERROR(IF(Prêt_Non_Payé*Valeurs_Entrées,Intérêts,""), "")</f>
        <v/>
      </c>
      <c r="H329" s="152" t="str">
        <f ca="1">IFERROR(IF(Prêt_Non_Payé*Valeurs_Entrées,Solde_Final,""), "")</f>
        <v/>
      </c>
    </row>
    <row r="330" spans="2:8" x14ac:dyDescent="0.25">
      <c r="B330" s="153" t="str">
        <f ca="1">IFERROR(IF(Prêt_Non_Payé*Valeurs_Entrées,Numéro_Paiement,""), "")</f>
        <v/>
      </c>
      <c r="C330" s="150" t="str">
        <f ca="1">IFERROR(IF(Prêt_Non_Payé*Valeurs_Entrées,Date_Paiement,""), "")</f>
        <v/>
      </c>
      <c r="D330" s="152" t="str">
        <f ca="1">IFERROR(IF(Prêt_Non_Payé*Valeurs_Entrées,Solde_Départ,""), "")</f>
        <v/>
      </c>
      <c r="E330" s="152" t="str">
        <f ca="1">IFERROR(IF(Prêt_Non_Payé*Valeurs_Entrées,Paiement_Mensuel,""), "")</f>
        <v/>
      </c>
      <c r="F330" s="152" t="str">
        <f ca="1">IFERROR(IF(Prêt_Non_Payé*Valeurs_Entrées,Capital,""), "")</f>
        <v/>
      </c>
      <c r="G330" s="152" t="str">
        <f ca="1">IFERROR(IF(Prêt_Non_Payé*Valeurs_Entrées,Intérêts,""), "")</f>
        <v/>
      </c>
      <c r="H330" s="152" t="str">
        <f ca="1">IFERROR(IF(Prêt_Non_Payé*Valeurs_Entrées,Solde_Final,""), "")</f>
        <v/>
      </c>
    </row>
    <row r="331" spans="2:8" x14ac:dyDescent="0.25">
      <c r="B331" s="153" t="str">
        <f ca="1">IFERROR(IF(Prêt_Non_Payé*Valeurs_Entrées,Numéro_Paiement,""), "")</f>
        <v/>
      </c>
      <c r="C331" s="150" t="str">
        <f ca="1">IFERROR(IF(Prêt_Non_Payé*Valeurs_Entrées,Date_Paiement,""), "")</f>
        <v/>
      </c>
      <c r="D331" s="152" t="str">
        <f ca="1">IFERROR(IF(Prêt_Non_Payé*Valeurs_Entrées,Solde_Départ,""), "")</f>
        <v/>
      </c>
      <c r="E331" s="152" t="str">
        <f ca="1">IFERROR(IF(Prêt_Non_Payé*Valeurs_Entrées,Paiement_Mensuel,""), "")</f>
        <v/>
      </c>
      <c r="F331" s="152" t="str">
        <f ca="1">IFERROR(IF(Prêt_Non_Payé*Valeurs_Entrées,Capital,""), "")</f>
        <v/>
      </c>
      <c r="G331" s="152" t="str">
        <f ca="1">IFERROR(IF(Prêt_Non_Payé*Valeurs_Entrées,Intérêts,""), "")</f>
        <v/>
      </c>
      <c r="H331" s="152" t="str">
        <f ca="1">IFERROR(IF(Prêt_Non_Payé*Valeurs_Entrées,Solde_Final,""), "")</f>
        <v/>
      </c>
    </row>
    <row r="332" spans="2:8" x14ac:dyDescent="0.25">
      <c r="B332" s="153" t="str">
        <f ca="1">IFERROR(IF(Prêt_Non_Payé*Valeurs_Entrées,Numéro_Paiement,""), "")</f>
        <v/>
      </c>
      <c r="C332" s="150" t="str">
        <f ca="1">IFERROR(IF(Prêt_Non_Payé*Valeurs_Entrées,Date_Paiement,""), "")</f>
        <v/>
      </c>
      <c r="D332" s="152" t="str">
        <f ca="1">IFERROR(IF(Prêt_Non_Payé*Valeurs_Entrées,Solde_Départ,""), "")</f>
        <v/>
      </c>
      <c r="E332" s="152" t="str">
        <f ca="1">IFERROR(IF(Prêt_Non_Payé*Valeurs_Entrées,Paiement_Mensuel,""), "")</f>
        <v/>
      </c>
      <c r="F332" s="152" t="str">
        <f ca="1">IFERROR(IF(Prêt_Non_Payé*Valeurs_Entrées,Capital,""), "")</f>
        <v/>
      </c>
      <c r="G332" s="152" t="str">
        <f ca="1">IFERROR(IF(Prêt_Non_Payé*Valeurs_Entrées,Intérêts,""), "")</f>
        <v/>
      </c>
      <c r="H332" s="152" t="str">
        <f ca="1">IFERROR(IF(Prêt_Non_Payé*Valeurs_Entrées,Solde_Final,""), "")</f>
        <v/>
      </c>
    </row>
    <row r="333" spans="2:8" x14ac:dyDescent="0.25">
      <c r="B333" s="153" t="str">
        <f ca="1">IFERROR(IF(Prêt_Non_Payé*Valeurs_Entrées,Numéro_Paiement,""), "")</f>
        <v/>
      </c>
      <c r="C333" s="150" t="str">
        <f ca="1">IFERROR(IF(Prêt_Non_Payé*Valeurs_Entrées,Date_Paiement,""), "")</f>
        <v/>
      </c>
      <c r="D333" s="152" t="str">
        <f ca="1">IFERROR(IF(Prêt_Non_Payé*Valeurs_Entrées,Solde_Départ,""), "")</f>
        <v/>
      </c>
      <c r="E333" s="152" t="str">
        <f ca="1">IFERROR(IF(Prêt_Non_Payé*Valeurs_Entrées,Paiement_Mensuel,""), "")</f>
        <v/>
      </c>
      <c r="F333" s="152" t="str">
        <f ca="1">IFERROR(IF(Prêt_Non_Payé*Valeurs_Entrées,Capital,""), "")</f>
        <v/>
      </c>
      <c r="G333" s="152" t="str">
        <f ca="1">IFERROR(IF(Prêt_Non_Payé*Valeurs_Entrées,Intérêts,""), "")</f>
        <v/>
      </c>
      <c r="H333" s="152" t="str">
        <f ca="1">IFERROR(IF(Prêt_Non_Payé*Valeurs_Entrées,Solde_Final,""), "")</f>
        <v/>
      </c>
    </row>
    <row r="334" spans="2:8" x14ac:dyDescent="0.25">
      <c r="B334" s="153" t="str">
        <f ca="1">IFERROR(IF(Prêt_Non_Payé*Valeurs_Entrées,Numéro_Paiement,""), "")</f>
        <v/>
      </c>
      <c r="C334" s="150" t="str">
        <f ca="1">IFERROR(IF(Prêt_Non_Payé*Valeurs_Entrées,Date_Paiement,""), "")</f>
        <v/>
      </c>
      <c r="D334" s="152" t="str">
        <f ca="1">IFERROR(IF(Prêt_Non_Payé*Valeurs_Entrées,Solde_Départ,""), "")</f>
        <v/>
      </c>
      <c r="E334" s="152" t="str">
        <f ca="1">IFERROR(IF(Prêt_Non_Payé*Valeurs_Entrées,Paiement_Mensuel,""), "")</f>
        <v/>
      </c>
      <c r="F334" s="152" t="str">
        <f ca="1">IFERROR(IF(Prêt_Non_Payé*Valeurs_Entrées,Capital,""), "")</f>
        <v/>
      </c>
      <c r="G334" s="152" t="str">
        <f ca="1">IFERROR(IF(Prêt_Non_Payé*Valeurs_Entrées,Intérêts,""), "")</f>
        <v/>
      </c>
      <c r="H334" s="152" t="str">
        <f ca="1">IFERROR(IF(Prêt_Non_Payé*Valeurs_Entrées,Solde_Final,""), "")</f>
        <v/>
      </c>
    </row>
    <row r="335" spans="2:8" x14ac:dyDescent="0.25">
      <c r="B335" s="153" t="str">
        <f ca="1">IFERROR(IF(Prêt_Non_Payé*Valeurs_Entrées,Numéro_Paiement,""), "")</f>
        <v/>
      </c>
      <c r="C335" s="150" t="str">
        <f ca="1">IFERROR(IF(Prêt_Non_Payé*Valeurs_Entrées,Date_Paiement,""), "")</f>
        <v/>
      </c>
      <c r="D335" s="152" t="str">
        <f ca="1">IFERROR(IF(Prêt_Non_Payé*Valeurs_Entrées,Solde_Départ,""), "")</f>
        <v/>
      </c>
      <c r="E335" s="152" t="str">
        <f ca="1">IFERROR(IF(Prêt_Non_Payé*Valeurs_Entrées,Paiement_Mensuel,""), "")</f>
        <v/>
      </c>
      <c r="F335" s="152" t="str">
        <f ca="1">IFERROR(IF(Prêt_Non_Payé*Valeurs_Entrées,Capital,""), "")</f>
        <v/>
      </c>
      <c r="G335" s="152" t="str">
        <f ca="1">IFERROR(IF(Prêt_Non_Payé*Valeurs_Entrées,Intérêts,""), "")</f>
        <v/>
      </c>
      <c r="H335" s="152" t="str">
        <f ca="1">IFERROR(IF(Prêt_Non_Payé*Valeurs_Entrées,Solde_Final,""), "")</f>
        <v/>
      </c>
    </row>
    <row r="336" spans="2:8" x14ac:dyDescent="0.25">
      <c r="B336" s="153" t="str">
        <f ca="1">IFERROR(IF(Prêt_Non_Payé*Valeurs_Entrées,Numéro_Paiement,""), "")</f>
        <v/>
      </c>
      <c r="C336" s="150" t="str">
        <f ca="1">IFERROR(IF(Prêt_Non_Payé*Valeurs_Entrées,Date_Paiement,""), "")</f>
        <v/>
      </c>
      <c r="D336" s="152" t="str">
        <f ca="1">IFERROR(IF(Prêt_Non_Payé*Valeurs_Entrées,Solde_Départ,""), "")</f>
        <v/>
      </c>
      <c r="E336" s="152" t="str">
        <f ca="1">IFERROR(IF(Prêt_Non_Payé*Valeurs_Entrées,Paiement_Mensuel,""), "")</f>
        <v/>
      </c>
      <c r="F336" s="152" t="str">
        <f ca="1">IFERROR(IF(Prêt_Non_Payé*Valeurs_Entrées,Capital,""), "")</f>
        <v/>
      </c>
      <c r="G336" s="152" t="str">
        <f ca="1">IFERROR(IF(Prêt_Non_Payé*Valeurs_Entrées,Intérêts,""), "")</f>
        <v/>
      </c>
      <c r="H336" s="152" t="str">
        <f ca="1">IFERROR(IF(Prêt_Non_Payé*Valeurs_Entrées,Solde_Final,""), "")</f>
        <v/>
      </c>
    </row>
    <row r="337" spans="2:8" x14ac:dyDescent="0.25">
      <c r="B337" s="153" t="str">
        <f ca="1">IFERROR(IF(Prêt_Non_Payé*Valeurs_Entrées,Numéro_Paiement,""), "")</f>
        <v/>
      </c>
      <c r="C337" s="150" t="str">
        <f ca="1">IFERROR(IF(Prêt_Non_Payé*Valeurs_Entrées,Date_Paiement,""), "")</f>
        <v/>
      </c>
      <c r="D337" s="152" t="str">
        <f ca="1">IFERROR(IF(Prêt_Non_Payé*Valeurs_Entrées,Solde_Départ,""), "")</f>
        <v/>
      </c>
      <c r="E337" s="152" t="str">
        <f ca="1">IFERROR(IF(Prêt_Non_Payé*Valeurs_Entrées,Paiement_Mensuel,""), "")</f>
        <v/>
      </c>
      <c r="F337" s="152" t="str">
        <f ca="1">IFERROR(IF(Prêt_Non_Payé*Valeurs_Entrées,Capital,""), "")</f>
        <v/>
      </c>
      <c r="G337" s="152" t="str">
        <f ca="1">IFERROR(IF(Prêt_Non_Payé*Valeurs_Entrées,Intérêts,""), "")</f>
        <v/>
      </c>
      <c r="H337" s="152" t="str">
        <f ca="1">IFERROR(IF(Prêt_Non_Payé*Valeurs_Entrées,Solde_Final,""), "")</f>
        <v/>
      </c>
    </row>
    <row r="338" spans="2:8" x14ac:dyDescent="0.25">
      <c r="B338" s="153" t="str">
        <f ca="1">IFERROR(IF(Prêt_Non_Payé*Valeurs_Entrées,Numéro_Paiement,""), "")</f>
        <v/>
      </c>
      <c r="C338" s="150" t="str">
        <f ca="1">IFERROR(IF(Prêt_Non_Payé*Valeurs_Entrées,Date_Paiement,""), "")</f>
        <v/>
      </c>
      <c r="D338" s="152" t="str">
        <f ca="1">IFERROR(IF(Prêt_Non_Payé*Valeurs_Entrées,Solde_Départ,""), "")</f>
        <v/>
      </c>
      <c r="E338" s="152" t="str">
        <f ca="1">IFERROR(IF(Prêt_Non_Payé*Valeurs_Entrées,Paiement_Mensuel,""), "")</f>
        <v/>
      </c>
      <c r="F338" s="152" t="str">
        <f ca="1">IFERROR(IF(Prêt_Non_Payé*Valeurs_Entrées,Capital,""), "")</f>
        <v/>
      </c>
      <c r="G338" s="152" t="str">
        <f ca="1">IFERROR(IF(Prêt_Non_Payé*Valeurs_Entrées,Intérêts,""), "")</f>
        <v/>
      </c>
      <c r="H338" s="152" t="str">
        <f ca="1">IFERROR(IF(Prêt_Non_Payé*Valeurs_Entrées,Solde_Final,""), "")</f>
        <v/>
      </c>
    </row>
    <row r="339" spans="2:8" x14ac:dyDescent="0.25">
      <c r="B339" s="153" t="str">
        <f ca="1">IFERROR(IF(Prêt_Non_Payé*Valeurs_Entrées,Numéro_Paiement,""), "")</f>
        <v/>
      </c>
      <c r="C339" s="150" t="str">
        <f ca="1">IFERROR(IF(Prêt_Non_Payé*Valeurs_Entrées,Date_Paiement,""), "")</f>
        <v/>
      </c>
      <c r="D339" s="152" t="str">
        <f ca="1">IFERROR(IF(Prêt_Non_Payé*Valeurs_Entrées,Solde_Départ,""), "")</f>
        <v/>
      </c>
      <c r="E339" s="152" t="str">
        <f ca="1">IFERROR(IF(Prêt_Non_Payé*Valeurs_Entrées,Paiement_Mensuel,""), "")</f>
        <v/>
      </c>
      <c r="F339" s="152" t="str">
        <f ca="1">IFERROR(IF(Prêt_Non_Payé*Valeurs_Entrées,Capital,""), "")</f>
        <v/>
      </c>
      <c r="G339" s="152" t="str">
        <f ca="1">IFERROR(IF(Prêt_Non_Payé*Valeurs_Entrées,Intérêts,""), "")</f>
        <v/>
      </c>
      <c r="H339" s="152" t="str">
        <f ca="1">IFERROR(IF(Prêt_Non_Payé*Valeurs_Entrées,Solde_Final,""), "")</f>
        <v/>
      </c>
    </row>
    <row r="340" spans="2:8" x14ac:dyDescent="0.25">
      <c r="B340" s="153" t="str">
        <f ca="1">IFERROR(IF(Prêt_Non_Payé*Valeurs_Entrées,Numéro_Paiement,""), "")</f>
        <v/>
      </c>
      <c r="C340" s="150" t="str">
        <f ca="1">IFERROR(IF(Prêt_Non_Payé*Valeurs_Entrées,Date_Paiement,""), "")</f>
        <v/>
      </c>
      <c r="D340" s="152" t="str">
        <f ca="1">IFERROR(IF(Prêt_Non_Payé*Valeurs_Entrées,Solde_Départ,""), "")</f>
        <v/>
      </c>
      <c r="E340" s="152" t="str">
        <f ca="1">IFERROR(IF(Prêt_Non_Payé*Valeurs_Entrées,Paiement_Mensuel,""), "")</f>
        <v/>
      </c>
      <c r="F340" s="152" t="str">
        <f ca="1">IFERROR(IF(Prêt_Non_Payé*Valeurs_Entrées,Capital,""), "")</f>
        <v/>
      </c>
      <c r="G340" s="152" t="str">
        <f ca="1">IFERROR(IF(Prêt_Non_Payé*Valeurs_Entrées,Intérêts,""), "")</f>
        <v/>
      </c>
      <c r="H340" s="152" t="str">
        <f ca="1">IFERROR(IF(Prêt_Non_Payé*Valeurs_Entrées,Solde_Final,""), "")</f>
        <v/>
      </c>
    </row>
    <row r="341" spans="2:8" x14ac:dyDescent="0.25">
      <c r="B341" s="153" t="str">
        <f ca="1">IFERROR(IF(Prêt_Non_Payé*Valeurs_Entrées,Numéro_Paiement,""), "")</f>
        <v/>
      </c>
      <c r="C341" s="150" t="str">
        <f ca="1">IFERROR(IF(Prêt_Non_Payé*Valeurs_Entrées,Date_Paiement,""), "")</f>
        <v/>
      </c>
      <c r="D341" s="152" t="str">
        <f ca="1">IFERROR(IF(Prêt_Non_Payé*Valeurs_Entrées,Solde_Départ,""), "")</f>
        <v/>
      </c>
      <c r="E341" s="152" t="str">
        <f ca="1">IFERROR(IF(Prêt_Non_Payé*Valeurs_Entrées,Paiement_Mensuel,""), "")</f>
        <v/>
      </c>
      <c r="F341" s="152" t="str">
        <f ca="1">IFERROR(IF(Prêt_Non_Payé*Valeurs_Entrées,Capital,""), "")</f>
        <v/>
      </c>
      <c r="G341" s="152" t="str">
        <f ca="1">IFERROR(IF(Prêt_Non_Payé*Valeurs_Entrées,Intérêts,""), "")</f>
        <v/>
      </c>
      <c r="H341" s="152" t="str">
        <f ca="1">IFERROR(IF(Prêt_Non_Payé*Valeurs_Entrées,Solde_Final,""), "")</f>
        <v/>
      </c>
    </row>
    <row r="342" spans="2:8" x14ac:dyDescent="0.25">
      <c r="B342" s="153" t="str">
        <f ca="1">IFERROR(IF(Prêt_Non_Payé*Valeurs_Entrées,Numéro_Paiement,""), "")</f>
        <v/>
      </c>
      <c r="C342" s="150" t="str">
        <f ca="1">IFERROR(IF(Prêt_Non_Payé*Valeurs_Entrées,Date_Paiement,""), "")</f>
        <v/>
      </c>
      <c r="D342" s="152" t="str">
        <f ca="1">IFERROR(IF(Prêt_Non_Payé*Valeurs_Entrées,Solde_Départ,""), "")</f>
        <v/>
      </c>
      <c r="E342" s="152" t="str">
        <f ca="1">IFERROR(IF(Prêt_Non_Payé*Valeurs_Entrées,Paiement_Mensuel,""), "")</f>
        <v/>
      </c>
      <c r="F342" s="152" t="str">
        <f ca="1">IFERROR(IF(Prêt_Non_Payé*Valeurs_Entrées,Capital,""), "")</f>
        <v/>
      </c>
      <c r="G342" s="152" t="str">
        <f ca="1">IFERROR(IF(Prêt_Non_Payé*Valeurs_Entrées,Intérêts,""), "")</f>
        <v/>
      </c>
      <c r="H342" s="152" t="str">
        <f ca="1">IFERROR(IF(Prêt_Non_Payé*Valeurs_Entrées,Solde_Final,""), "")</f>
        <v/>
      </c>
    </row>
    <row r="343" spans="2:8" x14ac:dyDescent="0.25">
      <c r="B343" s="153" t="str">
        <f ca="1">IFERROR(IF(Prêt_Non_Payé*Valeurs_Entrées,Numéro_Paiement,""), "")</f>
        <v/>
      </c>
      <c r="C343" s="150" t="str">
        <f ca="1">IFERROR(IF(Prêt_Non_Payé*Valeurs_Entrées,Date_Paiement,""), "")</f>
        <v/>
      </c>
      <c r="D343" s="152" t="str">
        <f ca="1">IFERROR(IF(Prêt_Non_Payé*Valeurs_Entrées,Solde_Départ,""), "")</f>
        <v/>
      </c>
      <c r="E343" s="152" t="str">
        <f ca="1">IFERROR(IF(Prêt_Non_Payé*Valeurs_Entrées,Paiement_Mensuel,""), "")</f>
        <v/>
      </c>
      <c r="F343" s="152" t="str">
        <f ca="1">IFERROR(IF(Prêt_Non_Payé*Valeurs_Entrées,Capital,""), "")</f>
        <v/>
      </c>
      <c r="G343" s="152" t="str">
        <f ca="1">IFERROR(IF(Prêt_Non_Payé*Valeurs_Entrées,Intérêts,""), "")</f>
        <v/>
      </c>
      <c r="H343" s="152" t="str">
        <f ca="1">IFERROR(IF(Prêt_Non_Payé*Valeurs_Entrées,Solde_Final,""), "")</f>
        <v/>
      </c>
    </row>
    <row r="344" spans="2:8" x14ac:dyDescent="0.25">
      <c r="B344" s="153" t="str">
        <f ca="1">IFERROR(IF(Prêt_Non_Payé*Valeurs_Entrées,Numéro_Paiement,""), "")</f>
        <v/>
      </c>
      <c r="C344" s="150" t="str">
        <f ca="1">IFERROR(IF(Prêt_Non_Payé*Valeurs_Entrées,Date_Paiement,""), "")</f>
        <v/>
      </c>
      <c r="D344" s="152" t="str">
        <f ca="1">IFERROR(IF(Prêt_Non_Payé*Valeurs_Entrées,Solde_Départ,""), "")</f>
        <v/>
      </c>
      <c r="E344" s="152" t="str">
        <f ca="1">IFERROR(IF(Prêt_Non_Payé*Valeurs_Entrées,Paiement_Mensuel,""), "")</f>
        <v/>
      </c>
      <c r="F344" s="152" t="str">
        <f ca="1">IFERROR(IF(Prêt_Non_Payé*Valeurs_Entrées,Capital,""), "")</f>
        <v/>
      </c>
      <c r="G344" s="152" t="str">
        <f ca="1">IFERROR(IF(Prêt_Non_Payé*Valeurs_Entrées,Intérêts,""), "")</f>
        <v/>
      </c>
      <c r="H344" s="152" t="str">
        <f ca="1">IFERROR(IF(Prêt_Non_Payé*Valeurs_Entrées,Solde_Final,""), "")</f>
        <v/>
      </c>
    </row>
    <row r="345" spans="2:8" x14ac:dyDescent="0.25">
      <c r="B345" s="153" t="str">
        <f ca="1">IFERROR(IF(Prêt_Non_Payé*Valeurs_Entrées,Numéro_Paiement,""), "")</f>
        <v/>
      </c>
      <c r="C345" s="150" t="str">
        <f ca="1">IFERROR(IF(Prêt_Non_Payé*Valeurs_Entrées,Date_Paiement,""), "")</f>
        <v/>
      </c>
      <c r="D345" s="152" t="str">
        <f ca="1">IFERROR(IF(Prêt_Non_Payé*Valeurs_Entrées,Solde_Départ,""), "")</f>
        <v/>
      </c>
      <c r="E345" s="152" t="str">
        <f ca="1">IFERROR(IF(Prêt_Non_Payé*Valeurs_Entrées,Paiement_Mensuel,""), "")</f>
        <v/>
      </c>
      <c r="F345" s="152" t="str">
        <f ca="1">IFERROR(IF(Prêt_Non_Payé*Valeurs_Entrées,Capital,""), "")</f>
        <v/>
      </c>
      <c r="G345" s="152" t="str">
        <f ca="1">IFERROR(IF(Prêt_Non_Payé*Valeurs_Entrées,Intérêts,""), "")</f>
        <v/>
      </c>
      <c r="H345" s="152" t="str">
        <f ca="1">IFERROR(IF(Prêt_Non_Payé*Valeurs_Entrées,Solde_Final,""), "")</f>
        <v/>
      </c>
    </row>
    <row r="346" spans="2:8" x14ac:dyDescent="0.25">
      <c r="B346" s="153" t="str">
        <f ca="1">IFERROR(IF(Prêt_Non_Payé*Valeurs_Entrées,Numéro_Paiement,""), "")</f>
        <v/>
      </c>
      <c r="C346" s="150" t="str">
        <f ca="1">IFERROR(IF(Prêt_Non_Payé*Valeurs_Entrées,Date_Paiement,""), "")</f>
        <v/>
      </c>
      <c r="D346" s="152" t="str">
        <f ca="1">IFERROR(IF(Prêt_Non_Payé*Valeurs_Entrées,Solde_Départ,""), "")</f>
        <v/>
      </c>
      <c r="E346" s="152" t="str">
        <f ca="1">IFERROR(IF(Prêt_Non_Payé*Valeurs_Entrées,Paiement_Mensuel,""), "")</f>
        <v/>
      </c>
      <c r="F346" s="152" t="str">
        <f ca="1">IFERROR(IF(Prêt_Non_Payé*Valeurs_Entrées,Capital,""), "")</f>
        <v/>
      </c>
      <c r="G346" s="152" t="str">
        <f ca="1">IFERROR(IF(Prêt_Non_Payé*Valeurs_Entrées,Intérêts,""), "")</f>
        <v/>
      </c>
      <c r="H346" s="152" t="str">
        <f ca="1">IFERROR(IF(Prêt_Non_Payé*Valeurs_Entrées,Solde_Final,""), "")</f>
        <v/>
      </c>
    </row>
    <row r="347" spans="2:8" x14ac:dyDescent="0.25">
      <c r="B347" s="153" t="str">
        <f ca="1">IFERROR(IF(Prêt_Non_Payé*Valeurs_Entrées,Numéro_Paiement,""), "")</f>
        <v/>
      </c>
      <c r="C347" s="150" t="str">
        <f ca="1">IFERROR(IF(Prêt_Non_Payé*Valeurs_Entrées,Date_Paiement,""), "")</f>
        <v/>
      </c>
      <c r="D347" s="152" t="str">
        <f ca="1">IFERROR(IF(Prêt_Non_Payé*Valeurs_Entrées,Solde_Départ,""), "")</f>
        <v/>
      </c>
      <c r="E347" s="152" t="str">
        <f ca="1">IFERROR(IF(Prêt_Non_Payé*Valeurs_Entrées,Paiement_Mensuel,""), "")</f>
        <v/>
      </c>
      <c r="F347" s="152" t="str">
        <f ca="1">IFERROR(IF(Prêt_Non_Payé*Valeurs_Entrées,Capital,""), "")</f>
        <v/>
      </c>
      <c r="G347" s="152" t="str">
        <f ca="1">IFERROR(IF(Prêt_Non_Payé*Valeurs_Entrées,Intérêts,""), "")</f>
        <v/>
      </c>
      <c r="H347" s="152" t="str">
        <f ca="1">IFERROR(IF(Prêt_Non_Payé*Valeurs_Entrées,Solde_Final,""), "")</f>
        <v/>
      </c>
    </row>
    <row r="348" spans="2:8" x14ac:dyDescent="0.25">
      <c r="B348" s="153" t="str">
        <f ca="1">IFERROR(IF(Prêt_Non_Payé*Valeurs_Entrées,Numéro_Paiement,""), "")</f>
        <v/>
      </c>
      <c r="C348" s="150" t="str">
        <f ca="1">IFERROR(IF(Prêt_Non_Payé*Valeurs_Entrées,Date_Paiement,""), "")</f>
        <v/>
      </c>
      <c r="D348" s="152" t="str">
        <f ca="1">IFERROR(IF(Prêt_Non_Payé*Valeurs_Entrées,Solde_Départ,""), "")</f>
        <v/>
      </c>
      <c r="E348" s="152" t="str">
        <f ca="1">IFERROR(IF(Prêt_Non_Payé*Valeurs_Entrées,Paiement_Mensuel,""), "")</f>
        <v/>
      </c>
      <c r="F348" s="152" t="str">
        <f ca="1">IFERROR(IF(Prêt_Non_Payé*Valeurs_Entrées,Capital,""), "")</f>
        <v/>
      </c>
      <c r="G348" s="152" t="str">
        <f ca="1">IFERROR(IF(Prêt_Non_Payé*Valeurs_Entrées,Intérêts,""), "")</f>
        <v/>
      </c>
      <c r="H348" s="152" t="str">
        <f ca="1">IFERROR(IF(Prêt_Non_Payé*Valeurs_Entrées,Solde_Final,""), "")</f>
        <v/>
      </c>
    </row>
    <row r="349" spans="2:8" x14ac:dyDescent="0.25">
      <c r="B349" s="153" t="str">
        <f ca="1">IFERROR(IF(Prêt_Non_Payé*Valeurs_Entrées,Numéro_Paiement,""), "")</f>
        <v/>
      </c>
      <c r="C349" s="150" t="str">
        <f ca="1">IFERROR(IF(Prêt_Non_Payé*Valeurs_Entrées,Date_Paiement,""), "")</f>
        <v/>
      </c>
      <c r="D349" s="152" t="str">
        <f ca="1">IFERROR(IF(Prêt_Non_Payé*Valeurs_Entrées,Solde_Départ,""), "")</f>
        <v/>
      </c>
      <c r="E349" s="152" t="str">
        <f ca="1">IFERROR(IF(Prêt_Non_Payé*Valeurs_Entrées,Paiement_Mensuel,""), "")</f>
        <v/>
      </c>
      <c r="F349" s="152" t="str">
        <f ca="1">IFERROR(IF(Prêt_Non_Payé*Valeurs_Entrées,Capital,""), "")</f>
        <v/>
      </c>
      <c r="G349" s="152" t="str">
        <f ca="1">IFERROR(IF(Prêt_Non_Payé*Valeurs_Entrées,Intérêts,""), "")</f>
        <v/>
      </c>
      <c r="H349" s="152" t="str">
        <f ca="1">IFERROR(IF(Prêt_Non_Payé*Valeurs_Entrées,Solde_Final,""), "")</f>
        <v/>
      </c>
    </row>
    <row r="350" spans="2:8" x14ac:dyDescent="0.25">
      <c r="B350" s="153" t="str">
        <f ca="1">IFERROR(IF(Prêt_Non_Payé*Valeurs_Entrées,Numéro_Paiement,""), "")</f>
        <v/>
      </c>
      <c r="C350" s="150" t="str">
        <f ca="1">IFERROR(IF(Prêt_Non_Payé*Valeurs_Entrées,Date_Paiement,""), "")</f>
        <v/>
      </c>
      <c r="D350" s="152" t="str">
        <f ca="1">IFERROR(IF(Prêt_Non_Payé*Valeurs_Entrées,Solde_Départ,""), "")</f>
        <v/>
      </c>
      <c r="E350" s="152" t="str">
        <f ca="1">IFERROR(IF(Prêt_Non_Payé*Valeurs_Entrées,Paiement_Mensuel,""), "")</f>
        <v/>
      </c>
      <c r="F350" s="152" t="str">
        <f ca="1">IFERROR(IF(Prêt_Non_Payé*Valeurs_Entrées,Capital,""), "")</f>
        <v/>
      </c>
      <c r="G350" s="152" t="str">
        <f ca="1">IFERROR(IF(Prêt_Non_Payé*Valeurs_Entrées,Intérêts,""), "")</f>
        <v/>
      </c>
      <c r="H350" s="152" t="str">
        <f ca="1">IFERROR(IF(Prêt_Non_Payé*Valeurs_Entrées,Solde_Final,""), "")</f>
        <v/>
      </c>
    </row>
    <row r="351" spans="2:8" x14ac:dyDescent="0.25">
      <c r="B351" s="153" t="str">
        <f ca="1">IFERROR(IF(Prêt_Non_Payé*Valeurs_Entrées,Numéro_Paiement,""), "")</f>
        <v/>
      </c>
      <c r="C351" s="150" t="str">
        <f ca="1">IFERROR(IF(Prêt_Non_Payé*Valeurs_Entrées,Date_Paiement,""), "")</f>
        <v/>
      </c>
      <c r="D351" s="152" t="str">
        <f ca="1">IFERROR(IF(Prêt_Non_Payé*Valeurs_Entrées,Solde_Départ,""), "")</f>
        <v/>
      </c>
      <c r="E351" s="152" t="str">
        <f ca="1">IFERROR(IF(Prêt_Non_Payé*Valeurs_Entrées,Paiement_Mensuel,""), "")</f>
        <v/>
      </c>
      <c r="F351" s="152" t="str">
        <f ca="1">IFERROR(IF(Prêt_Non_Payé*Valeurs_Entrées,Capital,""), "")</f>
        <v/>
      </c>
      <c r="G351" s="152" t="str">
        <f ca="1">IFERROR(IF(Prêt_Non_Payé*Valeurs_Entrées,Intérêts,""), "")</f>
        <v/>
      </c>
      <c r="H351" s="152" t="str">
        <f ca="1">IFERROR(IF(Prêt_Non_Payé*Valeurs_Entrées,Solde_Final,""), "")</f>
        <v/>
      </c>
    </row>
    <row r="352" spans="2:8" x14ac:dyDescent="0.25">
      <c r="B352" s="153" t="str">
        <f ca="1">IFERROR(IF(Prêt_Non_Payé*Valeurs_Entrées,Numéro_Paiement,""), "")</f>
        <v/>
      </c>
      <c r="C352" s="150" t="str">
        <f ca="1">IFERROR(IF(Prêt_Non_Payé*Valeurs_Entrées,Date_Paiement,""), "")</f>
        <v/>
      </c>
      <c r="D352" s="152" t="str">
        <f ca="1">IFERROR(IF(Prêt_Non_Payé*Valeurs_Entrées,Solde_Départ,""), "")</f>
        <v/>
      </c>
      <c r="E352" s="152" t="str">
        <f ca="1">IFERROR(IF(Prêt_Non_Payé*Valeurs_Entrées,Paiement_Mensuel,""), "")</f>
        <v/>
      </c>
      <c r="F352" s="152" t="str">
        <f ca="1">IFERROR(IF(Prêt_Non_Payé*Valeurs_Entrées,Capital,""), "")</f>
        <v/>
      </c>
      <c r="G352" s="152" t="str">
        <f ca="1">IFERROR(IF(Prêt_Non_Payé*Valeurs_Entrées,Intérêts,""), "")</f>
        <v/>
      </c>
      <c r="H352" s="152" t="str">
        <f ca="1">IFERROR(IF(Prêt_Non_Payé*Valeurs_Entrées,Solde_Final,""), "")</f>
        <v/>
      </c>
    </row>
    <row r="353" spans="2:8" x14ac:dyDescent="0.25">
      <c r="B353" s="153" t="str">
        <f ca="1">IFERROR(IF(Prêt_Non_Payé*Valeurs_Entrées,Numéro_Paiement,""), "")</f>
        <v/>
      </c>
      <c r="C353" s="150" t="str">
        <f ca="1">IFERROR(IF(Prêt_Non_Payé*Valeurs_Entrées,Date_Paiement,""), "")</f>
        <v/>
      </c>
      <c r="D353" s="152" t="str">
        <f ca="1">IFERROR(IF(Prêt_Non_Payé*Valeurs_Entrées,Solde_Départ,""), "")</f>
        <v/>
      </c>
      <c r="E353" s="152" t="str">
        <f ca="1">IFERROR(IF(Prêt_Non_Payé*Valeurs_Entrées,Paiement_Mensuel,""), "")</f>
        <v/>
      </c>
      <c r="F353" s="152" t="str">
        <f ca="1">IFERROR(IF(Prêt_Non_Payé*Valeurs_Entrées,Capital,""), "")</f>
        <v/>
      </c>
      <c r="G353" s="152" t="str">
        <f ca="1">IFERROR(IF(Prêt_Non_Payé*Valeurs_Entrées,Intérêts,""), "")</f>
        <v/>
      </c>
      <c r="H353" s="152" t="str">
        <f ca="1">IFERROR(IF(Prêt_Non_Payé*Valeurs_Entrées,Solde_Final,""), "")</f>
        <v/>
      </c>
    </row>
    <row r="354" spans="2:8" x14ac:dyDescent="0.25">
      <c r="B354" s="153" t="str">
        <f ca="1">IFERROR(IF(Prêt_Non_Payé*Valeurs_Entrées,Numéro_Paiement,""), "")</f>
        <v/>
      </c>
      <c r="C354" s="150" t="str">
        <f ca="1">IFERROR(IF(Prêt_Non_Payé*Valeurs_Entrées,Date_Paiement,""), "")</f>
        <v/>
      </c>
      <c r="D354" s="152" t="str">
        <f ca="1">IFERROR(IF(Prêt_Non_Payé*Valeurs_Entrées,Solde_Départ,""), "")</f>
        <v/>
      </c>
      <c r="E354" s="152" t="str">
        <f ca="1">IFERROR(IF(Prêt_Non_Payé*Valeurs_Entrées,Paiement_Mensuel,""), "")</f>
        <v/>
      </c>
      <c r="F354" s="152" t="str">
        <f ca="1">IFERROR(IF(Prêt_Non_Payé*Valeurs_Entrées,Capital,""), "")</f>
        <v/>
      </c>
      <c r="G354" s="152" t="str">
        <f ca="1">IFERROR(IF(Prêt_Non_Payé*Valeurs_Entrées,Intérêts,""), "")</f>
        <v/>
      </c>
      <c r="H354" s="152" t="str">
        <f ca="1">IFERROR(IF(Prêt_Non_Payé*Valeurs_Entrées,Solde_Final,""), "")</f>
        <v/>
      </c>
    </row>
    <row r="355" spans="2:8" x14ac:dyDescent="0.25">
      <c r="B355" s="153" t="str">
        <f ca="1">IFERROR(IF(Prêt_Non_Payé*Valeurs_Entrées,Numéro_Paiement,""), "")</f>
        <v/>
      </c>
      <c r="C355" s="150" t="str">
        <f ca="1">IFERROR(IF(Prêt_Non_Payé*Valeurs_Entrées,Date_Paiement,""), "")</f>
        <v/>
      </c>
      <c r="D355" s="152" t="str">
        <f ca="1">IFERROR(IF(Prêt_Non_Payé*Valeurs_Entrées,Solde_Départ,""), "")</f>
        <v/>
      </c>
      <c r="E355" s="152" t="str">
        <f ca="1">IFERROR(IF(Prêt_Non_Payé*Valeurs_Entrées,Paiement_Mensuel,""), "")</f>
        <v/>
      </c>
      <c r="F355" s="152" t="str">
        <f ca="1">IFERROR(IF(Prêt_Non_Payé*Valeurs_Entrées,Capital,""), "")</f>
        <v/>
      </c>
      <c r="G355" s="152" t="str">
        <f ca="1">IFERROR(IF(Prêt_Non_Payé*Valeurs_Entrées,Intérêts,""), "")</f>
        <v/>
      </c>
      <c r="H355" s="152" t="str">
        <f ca="1">IFERROR(IF(Prêt_Non_Payé*Valeurs_Entrées,Solde_Final,""), "")</f>
        <v/>
      </c>
    </row>
    <row r="356" spans="2:8" x14ac:dyDescent="0.25">
      <c r="B356" s="153" t="str">
        <f ca="1">IFERROR(IF(Prêt_Non_Payé*Valeurs_Entrées,Numéro_Paiement,""), "")</f>
        <v/>
      </c>
      <c r="C356" s="150" t="str">
        <f ca="1">IFERROR(IF(Prêt_Non_Payé*Valeurs_Entrées,Date_Paiement,""), "")</f>
        <v/>
      </c>
      <c r="D356" s="152" t="str">
        <f ca="1">IFERROR(IF(Prêt_Non_Payé*Valeurs_Entrées,Solde_Départ,""), "")</f>
        <v/>
      </c>
      <c r="E356" s="152" t="str">
        <f ca="1">IFERROR(IF(Prêt_Non_Payé*Valeurs_Entrées,Paiement_Mensuel,""), "")</f>
        <v/>
      </c>
      <c r="F356" s="152" t="str">
        <f ca="1">IFERROR(IF(Prêt_Non_Payé*Valeurs_Entrées,Capital,""), "")</f>
        <v/>
      </c>
      <c r="G356" s="152" t="str">
        <f ca="1">IFERROR(IF(Prêt_Non_Payé*Valeurs_Entrées,Intérêts,""), "")</f>
        <v/>
      </c>
      <c r="H356" s="152" t="str">
        <f ca="1">IFERROR(IF(Prêt_Non_Payé*Valeurs_Entrées,Solde_Final,""), "")</f>
        <v/>
      </c>
    </row>
    <row r="357" spans="2:8" x14ac:dyDescent="0.25">
      <c r="B357" s="153" t="str">
        <f ca="1">IFERROR(IF(Prêt_Non_Payé*Valeurs_Entrées,Numéro_Paiement,""), "")</f>
        <v/>
      </c>
      <c r="C357" s="150" t="str">
        <f ca="1">IFERROR(IF(Prêt_Non_Payé*Valeurs_Entrées,Date_Paiement,""), "")</f>
        <v/>
      </c>
      <c r="D357" s="152" t="str">
        <f ca="1">IFERROR(IF(Prêt_Non_Payé*Valeurs_Entrées,Solde_Départ,""), "")</f>
        <v/>
      </c>
      <c r="E357" s="152" t="str">
        <f ca="1">IFERROR(IF(Prêt_Non_Payé*Valeurs_Entrées,Paiement_Mensuel,""), "")</f>
        <v/>
      </c>
      <c r="F357" s="152" t="str">
        <f ca="1">IFERROR(IF(Prêt_Non_Payé*Valeurs_Entrées,Capital,""), "")</f>
        <v/>
      </c>
      <c r="G357" s="152" t="str">
        <f ca="1">IFERROR(IF(Prêt_Non_Payé*Valeurs_Entrées,Intérêts,""), "")</f>
        <v/>
      </c>
      <c r="H357" s="152" t="str">
        <f ca="1">IFERROR(IF(Prêt_Non_Payé*Valeurs_Entrées,Solde_Final,""), "")</f>
        <v/>
      </c>
    </row>
    <row r="358" spans="2:8" x14ac:dyDescent="0.25">
      <c r="B358" s="153" t="str">
        <f ca="1">IFERROR(IF(Prêt_Non_Payé*Valeurs_Entrées,Numéro_Paiement,""), "")</f>
        <v/>
      </c>
      <c r="C358" s="150" t="str">
        <f ca="1">IFERROR(IF(Prêt_Non_Payé*Valeurs_Entrées,Date_Paiement,""), "")</f>
        <v/>
      </c>
      <c r="D358" s="152" t="str">
        <f ca="1">IFERROR(IF(Prêt_Non_Payé*Valeurs_Entrées,Solde_Départ,""), "")</f>
        <v/>
      </c>
      <c r="E358" s="152" t="str">
        <f ca="1">IFERROR(IF(Prêt_Non_Payé*Valeurs_Entrées,Paiement_Mensuel,""), "")</f>
        <v/>
      </c>
      <c r="F358" s="152" t="str">
        <f ca="1">IFERROR(IF(Prêt_Non_Payé*Valeurs_Entrées,Capital,""), "")</f>
        <v/>
      </c>
      <c r="G358" s="152" t="str">
        <f ca="1">IFERROR(IF(Prêt_Non_Payé*Valeurs_Entrées,Intérêts,""), "")</f>
        <v/>
      </c>
      <c r="H358" s="152" t="str">
        <f ca="1">IFERROR(IF(Prêt_Non_Payé*Valeurs_Entrées,Solde_Final,""), "")</f>
        <v/>
      </c>
    </row>
    <row r="359" spans="2:8" x14ac:dyDescent="0.25">
      <c r="B359" s="153" t="str">
        <f ca="1">IFERROR(IF(Prêt_Non_Payé*Valeurs_Entrées,Numéro_Paiement,""), "")</f>
        <v/>
      </c>
      <c r="C359" s="150" t="str">
        <f ca="1">IFERROR(IF(Prêt_Non_Payé*Valeurs_Entrées,Date_Paiement,""), "")</f>
        <v/>
      </c>
      <c r="D359" s="152" t="str">
        <f ca="1">IFERROR(IF(Prêt_Non_Payé*Valeurs_Entrées,Solde_Départ,""), "")</f>
        <v/>
      </c>
      <c r="E359" s="152" t="str">
        <f ca="1">IFERROR(IF(Prêt_Non_Payé*Valeurs_Entrées,Paiement_Mensuel,""), "")</f>
        <v/>
      </c>
      <c r="F359" s="152" t="str">
        <f ca="1">IFERROR(IF(Prêt_Non_Payé*Valeurs_Entrées,Capital,""), "")</f>
        <v/>
      </c>
      <c r="G359" s="152" t="str">
        <f ca="1">IFERROR(IF(Prêt_Non_Payé*Valeurs_Entrées,Intérêts,""), "")</f>
        <v/>
      </c>
      <c r="H359" s="152" t="str">
        <f ca="1">IFERROR(IF(Prêt_Non_Payé*Valeurs_Entrées,Solde_Final,""), "")</f>
        <v/>
      </c>
    </row>
    <row r="360" spans="2:8" x14ac:dyDescent="0.25">
      <c r="B360" s="153" t="str">
        <f ca="1">IFERROR(IF(Prêt_Non_Payé*Valeurs_Entrées,Numéro_Paiement,""), "")</f>
        <v/>
      </c>
      <c r="C360" s="150" t="str">
        <f ca="1">IFERROR(IF(Prêt_Non_Payé*Valeurs_Entrées,Date_Paiement,""), "")</f>
        <v/>
      </c>
      <c r="D360" s="152" t="str">
        <f ca="1">IFERROR(IF(Prêt_Non_Payé*Valeurs_Entrées,Solde_Départ,""), "")</f>
        <v/>
      </c>
      <c r="E360" s="152" t="str">
        <f ca="1">IFERROR(IF(Prêt_Non_Payé*Valeurs_Entrées,Paiement_Mensuel,""), "")</f>
        <v/>
      </c>
      <c r="F360" s="152" t="str">
        <f ca="1">IFERROR(IF(Prêt_Non_Payé*Valeurs_Entrées,Capital,""), "")</f>
        <v/>
      </c>
      <c r="G360" s="152" t="str">
        <f ca="1">IFERROR(IF(Prêt_Non_Payé*Valeurs_Entrées,Intérêts,""), "")</f>
        <v/>
      </c>
      <c r="H360" s="152" t="str">
        <f ca="1">IFERROR(IF(Prêt_Non_Payé*Valeurs_Entrées,Solde_Final,""), "")</f>
        <v/>
      </c>
    </row>
    <row r="361" spans="2:8" x14ac:dyDescent="0.25">
      <c r="B361" s="153" t="str">
        <f ca="1">IFERROR(IF(Prêt_Non_Payé*Valeurs_Entrées,Numéro_Paiement,""), "")</f>
        <v/>
      </c>
      <c r="C361" s="150" t="str">
        <f ca="1">IFERROR(IF(Prêt_Non_Payé*Valeurs_Entrées,Date_Paiement,""), "")</f>
        <v/>
      </c>
      <c r="D361" s="152" t="str">
        <f ca="1">IFERROR(IF(Prêt_Non_Payé*Valeurs_Entrées,Solde_Départ,""), "")</f>
        <v/>
      </c>
      <c r="E361" s="152" t="str">
        <f ca="1">IFERROR(IF(Prêt_Non_Payé*Valeurs_Entrées,Paiement_Mensuel,""), "")</f>
        <v/>
      </c>
      <c r="F361" s="152" t="str">
        <f ca="1">IFERROR(IF(Prêt_Non_Payé*Valeurs_Entrées,Capital,""), "")</f>
        <v/>
      </c>
      <c r="G361" s="152" t="str">
        <f ca="1">IFERROR(IF(Prêt_Non_Payé*Valeurs_Entrées,Intérêts,""), "")</f>
        <v/>
      </c>
      <c r="H361" s="152" t="str">
        <f ca="1">IFERROR(IF(Prêt_Non_Payé*Valeurs_Entrées,Solde_Final,""), "")</f>
        <v/>
      </c>
    </row>
    <row r="362" spans="2:8" x14ac:dyDescent="0.25">
      <c r="B362" s="153" t="str">
        <f ca="1">IFERROR(IF(Prêt_Non_Payé*Valeurs_Entrées,Numéro_Paiement,""), "")</f>
        <v/>
      </c>
      <c r="C362" s="150" t="str">
        <f ca="1">IFERROR(IF(Prêt_Non_Payé*Valeurs_Entrées,Date_Paiement,""), "")</f>
        <v/>
      </c>
      <c r="D362" s="152" t="str">
        <f ca="1">IFERROR(IF(Prêt_Non_Payé*Valeurs_Entrées,Solde_Départ,""), "")</f>
        <v/>
      </c>
      <c r="E362" s="152" t="str">
        <f ca="1">IFERROR(IF(Prêt_Non_Payé*Valeurs_Entrées,Paiement_Mensuel,""), "")</f>
        <v/>
      </c>
      <c r="F362" s="152" t="str">
        <f ca="1">IFERROR(IF(Prêt_Non_Payé*Valeurs_Entrées,Capital,""), "")</f>
        <v/>
      </c>
      <c r="G362" s="152" t="str">
        <f ca="1">IFERROR(IF(Prêt_Non_Payé*Valeurs_Entrées,Intérêts,""), "")</f>
        <v/>
      </c>
      <c r="H362" s="152" t="str">
        <f ca="1">IFERROR(IF(Prêt_Non_Payé*Valeurs_Entrées,Solde_Final,""), "")</f>
        <v/>
      </c>
    </row>
    <row r="363" spans="2:8" x14ac:dyDescent="0.25">
      <c r="B363" s="153" t="str">
        <f ca="1">IFERROR(IF(Prêt_Non_Payé*Valeurs_Entrées,Numéro_Paiement,""), "")</f>
        <v/>
      </c>
      <c r="C363" s="150" t="str">
        <f ca="1">IFERROR(IF(Prêt_Non_Payé*Valeurs_Entrées,Date_Paiement,""), "")</f>
        <v/>
      </c>
      <c r="D363" s="152" t="str">
        <f ca="1">IFERROR(IF(Prêt_Non_Payé*Valeurs_Entrées,Solde_Départ,""), "")</f>
        <v/>
      </c>
      <c r="E363" s="152" t="str">
        <f ca="1">IFERROR(IF(Prêt_Non_Payé*Valeurs_Entrées,Paiement_Mensuel,""), "")</f>
        <v/>
      </c>
      <c r="F363" s="152" t="str">
        <f ca="1">IFERROR(IF(Prêt_Non_Payé*Valeurs_Entrées,Capital,""), "")</f>
        <v/>
      </c>
      <c r="G363" s="152" t="str">
        <f ca="1">IFERROR(IF(Prêt_Non_Payé*Valeurs_Entrées,Intérêts,""), "")</f>
        <v/>
      </c>
      <c r="H363" s="152" t="str">
        <f ca="1">IFERROR(IF(Prêt_Non_Payé*Valeurs_Entrées,Solde_Final,""), "")</f>
        <v/>
      </c>
    </row>
    <row r="364" spans="2:8" x14ac:dyDescent="0.25">
      <c r="B364" s="153" t="str">
        <f ca="1">IFERROR(IF(Prêt_Non_Payé*Valeurs_Entrées,Numéro_Paiement,""), "")</f>
        <v/>
      </c>
      <c r="C364" s="150" t="str">
        <f ca="1">IFERROR(IF(Prêt_Non_Payé*Valeurs_Entrées,Date_Paiement,""), "")</f>
        <v/>
      </c>
      <c r="D364" s="152" t="str">
        <f ca="1">IFERROR(IF(Prêt_Non_Payé*Valeurs_Entrées,Solde_Départ,""), "")</f>
        <v/>
      </c>
      <c r="E364" s="152" t="str">
        <f ca="1">IFERROR(IF(Prêt_Non_Payé*Valeurs_Entrées,Paiement_Mensuel,""), "")</f>
        <v/>
      </c>
      <c r="F364" s="152" t="str">
        <f ca="1">IFERROR(IF(Prêt_Non_Payé*Valeurs_Entrées,Capital,""), "")</f>
        <v/>
      </c>
      <c r="G364" s="152" t="str">
        <f ca="1">IFERROR(IF(Prêt_Non_Payé*Valeurs_Entrées,Intérêts,""), "")</f>
        <v/>
      </c>
      <c r="H364" s="152" t="str">
        <f ca="1">IFERROR(IF(Prêt_Non_Payé*Valeurs_Entrées,Solde_Final,""), "")</f>
        <v/>
      </c>
    </row>
    <row r="365" spans="2:8" x14ac:dyDescent="0.25">
      <c r="B365" s="153" t="str">
        <f ca="1">IFERROR(IF(Prêt_Non_Payé*Valeurs_Entrées,Numéro_Paiement,""), "")</f>
        <v/>
      </c>
      <c r="C365" s="150" t="str">
        <f ca="1">IFERROR(IF(Prêt_Non_Payé*Valeurs_Entrées,Date_Paiement,""), "")</f>
        <v/>
      </c>
      <c r="D365" s="152" t="str">
        <f ca="1">IFERROR(IF(Prêt_Non_Payé*Valeurs_Entrées,Solde_Départ,""), "")</f>
        <v/>
      </c>
      <c r="E365" s="152" t="str">
        <f ca="1">IFERROR(IF(Prêt_Non_Payé*Valeurs_Entrées,Paiement_Mensuel,""), "")</f>
        <v/>
      </c>
      <c r="F365" s="152" t="str">
        <f ca="1">IFERROR(IF(Prêt_Non_Payé*Valeurs_Entrées,Capital,""), "")</f>
        <v/>
      </c>
      <c r="G365" s="152" t="str">
        <f ca="1">IFERROR(IF(Prêt_Non_Payé*Valeurs_Entrées,Intérêts,""), "")</f>
        <v/>
      </c>
      <c r="H365" s="152" t="str">
        <f ca="1">IFERROR(IF(Prêt_Non_Payé*Valeurs_Entrées,Solde_Final,""), "")</f>
        <v/>
      </c>
    </row>
    <row r="366" spans="2:8" x14ac:dyDescent="0.25">
      <c r="B366" s="153" t="str">
        <f ca="1">IFERROR(IF(Prêt_Non_Payé*Valeurs_Entrées,Numéro_Paiement,""), "")</f>
        <v/>
      </c>
      <c r="C366" s="150" t="str">
        <f ca="1">IFERROR(IF(Prêt_Non_Payé*Valeurs_Entrées,Date_Paiement,""), "")</f>
        <v/>
      </c>
      <c r="D366" s="152" t="str">
        <f ca="1">IFERROR(IF(Prêt_Non_Payé*Valeurs_Entrées,Solde_Départ,""), "")</f>
        <v/>
      </c>
      <c r="E366" s="152" t="str">
        <f ca="1">IFERROR(IF(Prêt_Non_Payé*Valeurs_Entrées,Paiement_Mensuel,""), "")</f>
        <v/>
      </c>
      <c r="F366" s="152" t="str">
        <f ca="1">IFERROR(IF(Prêt_Non_Payé*Valeurs_Entrées,Capital,""), "")</f>
        <v/>
      </c>
      <c r="G366" s="152" t="str">
        <f ca="1">IFERROR(IF(Prêt_Non_Payé*Valeurs_Entrées,Intérêts,""), "")</f>
        <v/>
      </c>
      <c r="H366" s="152" t="str">
        <f ca="1">IFERROR(IF(Prêt_Non_Payé*Valeurs_Entrées,Solde_Final,""), "")</f>
        <v/>
      </c>
    </row>
    <row r="367" spans="2:8" x14ac:dyDescent="0.25">
      <c r="B367" s="153" t="str">
        <f ca="1">IFERROR(IF(Prêt_Non_Payé*Valeurs_Entrées,Numéro_Paiement,""), "")</f>
        <v/>
      </c>
      <c r="C367" s="150" t="str">
        <f ca="1">IFERROR(IF(Prêt_Non_Payé*Valeurs_Entrées,Date_Paiement,""), "")</f>
        <v/>
      </c>
      <c r="D367" s="152" t="str">
        <f ca="1">IFERROR(IF(Prêt_Non_Payé*Valeurs_Entrées,Solde_Départ,""), "")</f>
        <v/>
      </c>
      <c r="E367" s="152" t="str">
        <f ca="1">IFERROR(IF(Prêt_Non_Payé*Valeurs_Entrées,Paiement_Mensuel,""), "")</f>
        <v/>
      </c>
      <c r="F367" s="152" t="str">
        <f ca="1">IFERROR(IF(Prêt_Non_Payé*Valeurs_Entrées,Capital,""), "")</f>
        <v/>
      </c>
      <c r="G367" s="152" t="str">
        <f ca="1">IFERROR(IF(Prêt_Non_Payé*Valeurs_Entrées,Intérêts,""), "")</f>
        <v/>
      </c>
      <c r="H367" s="152" t="str">
        <f ca="1">IFERROR(IF(Prêt_Non_Payé*Valeurs_Entrées,Solde_Final,""), "")</f>
        <v/>
      </c>
    </row>
    <row r="368" spans="2:8" x14ac:dyDescent="0.25">
      <c r="B368" s="153" t="str">
        <f ca="1">IFERROR(IF(Prêt_Non_Payé*Valeurs_Entrées,Numéro_Paiement,""), "")</f>
        <v/>
      </c>
      <c r="C368" s="150" t="str">
        <f ca="1">IFERROR(IF(Prêt_Non_Payé*Valeurs_Entrées,Date_Paiement,""), "")</f>
        <v/>
      </c>
      <c r="D368" s="152" t="str">
        <f ca="1">IFERROR(IF(Prêt_Non_Payé*Valeurs_Entrées,Solde_Départ,""), "")</f>
        <v/>
      </c>
      <c r="E368" s="152" t="str">
        <f ca="1">IFERROR(IF(Prêt_Non_Payé*Valeurs_Entrées,Paiement_Mensuel,""), "")</f>
        <v/>
      </c>
      <c r="F368" s="152" t="str">
        <f ca="1">IFERROR(IF(Prêt_Non_Payé*Valeurs_Entrées,Capital,""), "")</f>
        <v/>
      </c>
      <c r="G368" s="152" t="str">
        <f ca="1">IFERROR(IF(Prêt_Non_Payé*Valeurs_Entrées,Intérêts,""), "")</f>
        <v/>
      </c>
      <c r="H368" s="152" t="str">
        <f ca="1">IFERROR(IF(Prêt_Non_Payé*Valeurs_Entrées,Solde_Final,""), "")</f>
        <v/>
      </c>
    </row>
    <row r="369" spans="2:8" x14ac:dyDescent="0.25">
      <c r="B369" s="153" t="str">
        <f ca="1">IFERROR(IF(Prêt_Non_Payé*Valeurs_Entrées,Numéro_Paiement,""), "")</f>
        <v/>
      </c>
      <c r="C369" s="150" t="str">
        <f ca="1">IFERROR(IF(Prêt_Non_Payé*Valeurs_Entrées,Date_Paiement,""), "")</f>
        <v/>
      </c>
      <c r="D369" s="152" t="str">
        <f ca="1">IFERROR(IF(Prêt_Non_Payé*Valeurs_Entrées,Solde_Départ,""), "")</f>
        <v/>
      </c>
      <c r="E369" s="152" t="str">
        <f ca="1">IFERROR(IF(Prêt_Non_Payé*Valeurs_Entrées,Paiement_Mensuel,""), "")</f>
        <v/>
      </c>
      <c r="F369" s="152" t="str">
        <f ca="1">IFERROR(IF(Prêt_Non_Payé*Valeurs_Entrées,Capital,""), "")</f>
        <v/>
      </c>
      <c r="G369" s="152" t="str">
        <f ca="1">IFERROR(IF(Prêt_Non_Payé*Valeurs_Entrées,Intérêts,""), "")</f>
        <v/>
      </c>
      <c r="H369" s="152" t="str">
        <f ca="1">IFERROR(IF(Prêt_Non_Payé*Valeurs_Entrées,Solde_Final,""), "")</f>
        <v/>
      </c>
    </row>
    <row r="370" spans="2:8" x14ac:dyDescent="0.25">
      <c r="B370" s="153" t="str">
        <f ca="1">IFERROR(IF(Prêt_Non_Payé*Valeurs_Entrées,Numéro_Paiement,""), "")</f>
        <v/>
      </c>
      <c r="C370" s="150" t="str">
        <f ca="1">IFERROR(IF(Prêt_Non_Payé*Valeurs_Entrées,Date_Paiement,""), "")</f>
        <v/>
      </c>
      <c r="D370" s="152" t="str">
        <f ca="1">IFERROR(IF(Prêt_Non_Payé*Valeurs_Entrées,Solde_Départ,""), "")</f>
        <v/>
      </c>
      <c r="E370" s="152" t="str">
        <f ca="1">IFERROR(IF(Prêt_Non_Payé*Valeurs_Entrées,Paiement_Mensuel,""), "")</f>
        <v/>
      </c>
      <c r="F370" s="152" t="str">
        <f ca="1">IFERROR(IF(Prêt_Non_Payé*Valeurs_Entrées,Capital,""), "")</f>
        <v/>
      </c>
      <c r="G370" s="152" t="str">
        <f ca="1">IFERROR(IF(Prêt_Non_Payé*Valeurs_Entrées,Intérêts,""), "")</f>
        <v/>
      </c>
      <c r="H370" s="152" t="str">
        <f ca="1">IFERROR(IF(Prêt_Non_Payé*Valeurs_Entrées,Solde_Final,""), "")</f>
        <v/>
      </c>
    </row>
    <row r="371" spans="2:8" x14ac:dyDescent="0.25">
      <c r="B371" s="153" t="str">
        <f ca="1">IFERROR(IF(Prêt_Non_Payé*Valeurs_Entrées,Numéro_Paiement,""), "")</f>
        <v/>
      </c>
      <c r="C371" s="150" t="str">
        <f ca="1">IFERROR(IF(Prêt_Non_Payé*Valeurs_Entrées,Date_Paiement,""), "")</f>
        <v/>
      </c>
      <c r="D371" s="152" t="str">
        <f ca="1">IFERROR(IF(Prêt_Non_Payé*Valeurs_Entrées,Solde_Départ,""), "")</f>
        <v/>
      </c>
      <c r="E371" s="152" t="str">
        <f ca="1">IFERROR(IF(Prêt_Non_Payé*Valeurs_Entrées,Paiement_Mensuel,""), "")</f>
        <v/>
      </c>
      <c r="F371" s="152" t="str">
        <f ca="1">IFERROR(IF(Prêt_Non_Payé*Valeurs_Entrées,Capital,""), "")</f>
        <v/>
      </c>
      <c r="G371" s="152" t="str">
        <f ca="1">IFERROR(IF(Prêt_Non_Payé*Valeurs_Entrées,Intérêts,""), "")</f>
        <v/>
      </c>
      <c r="H371" s="152" t="str">
        <f ca="1">IFERROR(IF(Prêt_Non_Payé*Valeurs_Entrées,Solde_Final,""), "")</f>
        <v/>
      </c>
    </row>
    <row r="372" spans="2:8" x14ac:dyDescent="0.25">
      <c r="B372" s="153" t="str">
        <f ca="1">IFERROR(IF(Prêt_Non_Payé*Valeurs_Entrées,Numéro_Paiement,""), "")</f>
        <v/>
      </c>
      <c r="C372" s="150" t="str">
        <f ca="1">IFERROR(IF(Prêt_Non_Payé*Valeurs_Entrées,Date_Paiement,""), "")</f>
        <v/>
      </c>
      <c r="D372" s="152" t="str">
        <f ca="1">IFERROR(IF(Prêt_Non_Payé*Valeurs_Entrées,Solde_Départ,""), "")</f>
        <v/>
      </c>
      <c r="E372" s="152" t="str">
        <f ca="1">IFERROR(IF(Prêt_Non_Payé*Valeurs_Entrées,Paiement_Mensuel,""), "")</f>
        <v/>
      </c>
      <c r="F372" s="152" t="str">
        <f ca="1">IFERROR(IF(Prêt_Non_Payé*Valeurs_Entrées,Capital,""), "")</f>
        <v/>
      </c>
      <c r="G372" s="152" t="str">
        <f ca="1">IFERROR(IF(Prêt_Non_Payé*Valeurs_Entrées,Intérêts,""), "")</f>
        <v/>
      </c>
      <c r="H372" s="152" t="str">
        <f ca="1">IFERROR(IF(Prêt_Non_Payé*Valeurs_Entrées,Solde_Final,""), "")</f>
        <v/>
      </c>
    </row>
  </sheetData>
  <mergeCells count="9">
    <mergeCell ref="B2:E2"/>
    <mergeCell ref="B8:D8"/>
    <mergeCell ref="B9:D9"/>
    <mergeCell ref="B10:D10"/>
    <mergeCell ref="B11:D11"/>
    <mergeCell ref="B3:D3"/>
    <mergeCell ref="B4:D4"/>
    <mergeCell ref="B5:D5"/>
    <mergeCell ref="B6:D6"/>
  </mergeCells>
  <conditionalFormatting sqref="C13:G372">
    <cfRule type="expression" dxfId="16" priority="3" stopIfTrue="1">
      <formula>NOT(Prêt_Non_Payé)</formula>
    </cfRule>
    <cfRule type="expression" dxfId="15" priority="4" stopIfTrue="1">
      <formula>IF(ROW(C13)=Dernière_Ligne,TRUE,FALSE)</formula>
    </cfRule>
  </conditionalFormatting>
  <conditionalFormatting sqref="B13:B372">
    <cfRule type="expression" dxfId="14" priority="5" stopIfTrue="1">
      <formula>NOT(Prêt_Non_Payé)</formula>
    </cfRule>
    <cfRule type="expression" dxfId="13" priority="6" stopIfTrue="1">
      <formula>IF(ROW(B13)=Dernière_Ligne,TRUE,FALSE)</formula>
    </cfRule>
  </conditionalFormatting>
  <conditionalFormatting sqref="H13:H372">
    <cfRule type="expression" dxfId="12" priority="7" stopIfTrue="1">
      <formula>NOT(Prêt_Non_Payé)</formula>
    </cfRule>
    <cfRule type="expression" dxfId="11" priority="8" stopIfTrue="1">
      <formula>IF(ROW(H13)=Dernière_Ligne,TRUE,FALSE)</formula>
    </cfRule>
  </conditionalFormatting>
  <conditionalFormatting sqref="J13:AC13">
    <cfRule type="expression" dxfId="10" priority="1" stopIfTrue="1">
      <formula>NOT(Prêt_Non_Payé)</formula>
    </cfRule>
    <cfRule type="expression" dxfId="9" priority="2" stopIfTrue="1">
      <formula>IF(ROW(J13)=Dernière_Ligne,TRUE,FALSE)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rintOptions horizontalCentered="1"/>
  <pageMargins left="0.5" right="0.5" top="1" bottom="1" header="0.5" footer="0.5"/>
  <pageSetup paperSize="9" scale="97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18</vt:i4>
      </vt:variant>
    </vt:vector>
  </HeadingPairs>
  <TitlesOfParts>
    <vt:vector size="22" baseType="lpstr">
      <vt:lpstr>SIG</vt:lpstr>
      <vt:lpstr>ENCAISSEMENTS</vt:lpstr>
      <vt:lpstr>DECAISSEMENTS</vt:lpstr>
      <vt:lpstr>Calculateur de prêt</vt:lpstr>
      <vt:lpstr>'Calculateur de prêt'!Coût_Total</vt:lpstr>
      <vt:lpstr>Début_Prêt</vt:lpstr>
      <vt:lpstr>Durée_Prêt</vt:lpstr>
      <vt:lpstr>'Calculateur de prêt'!Impression_des_titres</vt:lpstr>
      <vt:lpstr>'Calculateur de prêt'!Impression_Entière</vt:lpstr>
      <vt:lpstr>index_tarif</vt:lpstr>
      <vt:lpstr>inflation</vt:lpstr>
      <vt:lpstr>Montant_Du_Prêt</vt:lpstr>
      <vt:lpstr>Nombre_De_Paiements</vt:lpstr>
      <vt:lpstr>perte_prod</vt:lpstr>
      <vt:lpstr>taux_actu</vt:lpstr>
      <vt:lpstr>Taux_Intérêt</vt:lpstr>
      <vt:lpstr>'Calculateur de prêt'!TitreColonne1</vt:lpstr>
      <vt:lpstr>'Calculateur de prêt'!Total_Des_Intérêts</vt:lpstr>
      <vt:lpstr>ENCAISSEMENTS!Zone_d_impression</vt:lpstr>
      <vt:lpstr>SIG!Zone_d_impression</vt:lpstr>
      <vt:lpstr>'Calculateur de prêt'!ZoneTitreLigne1..E6</vt:lpstr>
      <vt:lpstr>'Calculateur de prêt'!ZoneTitreLigne2..E11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2020-11-24T15:44:46Z</cp:lastPrinted>
  <dcterms:created xsi:type="dcterms:W3CDTF">2012-12-14T09:34:10Z</dcterms:created>
  <dcterms:modified xsi:type="dcterms:W3CDTF">2021-12-11T14:57:16Z</dcterms:modified>
</cp:coreProperties>
</file>