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"/>
    </mc:Choice>
  </mc:AlternateContent>
  <bookViews>
    <workbookView xWindow="0" yWindow="0" windowWidth="16380" windowHeight="8190" tabRatio="500"/>
  </bookViews>
  <sheets>
    <sheet name="a" sheetId="1" r:id="rId1"/>
    <sheet name="b" sheetId="2" r:id="rId2"/>
    <sheet name="c" sheetId="3" r:id="rId3"/>
  </sheets>
  <definedNames>
    <definedName name="_xlnm.Print_Area" localSheetId="1">b!#REF!</definedName>
    <definedName name="_xlnm.Print_Area" localSheetId="2">'c'!#REF!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I22" i="1" l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AL22" i="1" s="1"/>
  <c r="P22" i="1"/>
  <c r="AK22" i="1" s="1"/>
  <c r="O22" i="1"/>
  <c r="N22" i="1"/>
  <c r="M22" i="1"/>
  <c r="AL20" i="1"/>
  <c r="AK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AL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AK17" i="1" s="1"/>
  <c r="O17" i="1"/>
  <c r="AJ17" i="1" s="1"/>
  <c r="N17" i="1"/>
  <c r="M17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AL14" i="1" s="1"/>
  <c r="P14" i="1"/>
  <c r="AK14" i="1" s="1"/>
  <c r="O14" i="1"/>
  <c r="AJ14" i="1" s="1"/>
  <c r="N14" i="1"/>
  <c r="M14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AK11" i="1" s="1"/>
  <c r="O11" i="1"/>
  <c r="AJ11" i="1" s="1"/>
  <c r="N11" i="1"/>
  <c r="M11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AL8" i="1" s="1"/>
  <c r="P8" i="1"/>
  <c r="AK8" i="1" s="1"/>
  <c r="O8" i="1"/>
  <c r="AJ8" i="1" s="1"/>
  <c r="N8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AK5" i="1" s="1"/>
  <c r="O6" i="1"/>
  <c r="N6" i="1"/>
  <c r="M6" i="1"/>
  <c r="AJ5" i="1" s="1"/>
  <c r="AL5" i="1"/>
  <c r="AL32" i="1" s="1"/>
  <c r="AL4" i="1"/>
  <c r="AK4" i="1"/>
  <c r="AJ4" i="1"/>
  <c r="AJ32" i="1" l="1"/>
  <c r="AK32" i="1"/>
</calcChain>
</file>

<file path=xl/comments1.xml><?xml version="1.0" encoding="utf-8"?>
<comments xmlns="http://schemas.openxmlformats.org/spreadsheetml/2006/main">
  <authors>
    <author/>
  </authors>
  <commentList>
    <comment ref="AK11" authorId="0" shapeId="0">
      <text>
        <r>
          <rPr>
            <sz val="11"/>
            <color rgb="FF000000"/>
            <rFont val="Calibri"/>
            <family val="2"/>
            <charset val="1"/>
          </rPr>
          <t>Le 22/02/2022 
224,62+203,36</t>
        </r>
      </text>
    </comment>
    <comment ref="AK14" authorId="0" shapeId="0">
      <text>
        <r>
          <rPr>
            <sz val="11"/>
            <color rgb="FF000000"/>
            <rFont val="Calibri"/>
            <family val="2"/>
            <charset val="1"/>
          </rPr>
          <t>558,72 réglé le 03/08/2022 : 2021 + 2022 ?</t>
        </r>
      </text>
    </comment>
    <comment ref="AK17" authorId="0" shapeId="0">
      <text>
        <r>
          <rPr>
            <sz val="11"/>
            <color rgb="FF000000"/>
            <rFont val="Calibri"/>
            <family val="2"/>
            <charset val="1"/>
          </rPr>
          <t>Réglé déc 2022</t>
        </r>
      </text>
    </comment>
    <comment ref="AK22" authorId="0" shapeId="0">
      <text>
        <r>
          <rPr>
            <sz val="11"/>
            <color rgb="FF000000"/>
            <rFont val="Calibri"/>
            <family val="2"/>
            <charset val="1"/>
          </rPr>
          <t>Déc 2022 : réglé 203€</t>
        </r>
      </text>
    </comment>
  </commentList>
</comments>
</file>

<file path=xl/sharedStrings.xml><?xml version="1.0" encoding="utf-8"?>
<sst xmlns="http://schemas.openxmlformats.org/spreadsheetml/2006/main" count="120" uniqueCount="78">
  <si>
    <t>CALCUL des provisions sur les loyers dus</t>
  </si>
  <si>
    <t>rédigé le 21/11/2021</t>
  </si>
  <si>
    <r>
      <rPr>
        <b/>
        <sz val="11"/>
        <color rgb="FF000000"/>
        <rFont val="Calibri"/>
        <family val="2"/>
        <charset val="1"/>
      </rPr>
      <t xml:space="preserve">à provisionner et régler </t>
    </r>
    <r>
      <rPr>
        <sz val="11"/>
        <color rgb="FF000000"/>
        <rFont val="Calibri"/>
        <family val="2"/>
        <charset val="1"/>
      </rPr>
      <t>dans l’année</t>
    </r>
  </si>
  <si>
    <t xml:space="preserve"> MàJ</t>
  </si>
  <si>
    <r>
      <rPr>
        <b/>
        <sz val="11"/>
        <color rgb="FF000000"/>
        <rFont val="Calibri"/>
        <family val="2"/>
        <charset val="1"/>
      </rPr>
      <t>provisionné non demandé</t>
    </r>
    <r>
      <rPr>
        <sz val="11"/>
        <color rgb="FF000000"/>
        <rFont val="Calibri"/>
        <family val="2"/>
        <charset val="1"/>
      </rPr>
      <t xml:space="preserve"> à payer</t>
    </r>
  </si>
  <si>
    <t>à provisionner pour paiement année ultérieure</t>
  </si>
  <si>
    <t>N°ordre ac Loyer</t>
  </si>
  <si>
    <t>SITE</t>
  </si>
  <si>
    <t>BAILLEUR</t>
  </si>
  <si>
    <t>TYPE DE CONTRAT</t>
  </si>
  <si>
    <t>DATE CONTRAT</t>
  </si>
  <si>
    <t>DUREE CONTRAT</t>
  </si>
  <si>
    <t>Modalités</t>
  </si>
  <si>
    <t>CONTACT</t>
  </si>
  <si>
    <t>TYPE DE LOYERS</t>
  </si>
  <si>
    <t>CARACT.
 LOYER</t>
  </si>
  <si>
    <t>MONTANT</t>
  </si>
  <si>
    <t>DATE EFFET
MES</t>
  </si>
  <si>
    <t xml:space="preserve">Reglé </t>
  </si>
  <si>
    <t>VESTIAIRES DONNEVILLE Puissance 6 kwc</t>
  </si>
  <si>
    <t>DONNEVILLE</t>
  </si>
  <si>
    <t>COT</t>
  </si>
  <si>
    <t>22 ans</t>
  </si>
  <si>
    <t>demande avis paiement</t>
  </si>
  <si>
    <t>1E/M2</t>
  </si>
  <si>
    <t>FIXE</t>
  </si>
  <si>
    <r>
      <rPr>
        <b/>
        <sz val="11"/>
        <color rgb="FF000000"/>
        <rFont val="Calibri"/>
        <family val="2"/>
        <charset val="1"/>
      </rPr>
      <t xml:space="preserve"> </t>
    </r>
    <r>
      <rPr>
        <b/>
        <sz val="11"/>
        <color rgb="FFFF0000"/>
        <rFont val="Calibri"/>
        <family val="2"/>
        <charset val="1"/>
      </rPr>
      <t>29/05</t>
    </r>
    <r>
      <rPr>
        <b/>
        <sz val="11"/>
        <color rgb="FF000000"/>
        <rFont val="Calibri"/>
        <family val="2"/>
        <charset val="1"/>
      </rPr>
      <t>/</t>
    </r>
    <r>
      <rPr>
        <sz val="11"/>
        <color rgb="FF000000"/>
        <rFont val="Calibri"/>
        <family val="2"/>
        <charset val="1"/>
      </rPr>
      <t>2018</t>
    </r>
  </si>
  <si>
    <t>le mois suivant DateMES</t>
  </si>
  <si>
    <t>S des FÊTES NOUEILLES Puissance 9 kwc</t>
  </si>
  <si>
    <t>NOUEILLES</t>
  </si>
  <si>
    <t>1€/M2</t>
  </si>
  <si>
    <r>
      <rPr>
        <b/>
        <sz val="11"/>
        <color rgb="FFFF0000"/>
        <rFont val="Calibri"/>
        <family val="2"/>
        <charset val="1"/>
      </rPr>
      <t xml:space="preserve"> 14/03</t>
    </r>
    <r>
      <rPr>
        <b/>
        <sz val="11"/>
        <color rgb="FF000000"/>
        <rFont val="Calibri"/>
        <family val="2"/>
        <charset val="1"/>
      </rPr>
      <t>/</t>
    </r>
    <r>
      <rPr>
        <sz val="11"/>
        <color rgb="FF000000"/>
        <rFont val="Calibri"/>
        <family val="2"/>
        <charset val="1"/>
      </rPr>
      <t>2019</t>
    </r>
  </si>
  <si>
    <t>ECOLE PRIM. ODARS Puissance 36 kwc</t>
  </si>
  <si>
    <t>ODARS</t>
  </si>
  <si>
    <t>20 ans a/c mise en service</t>
  </si>
  <si>
    <r>
      <rPr>
        <b/>
        <sz val="11"/>
        <color rgb="FF000000"/>
        <rFont val="Calibri"/>
        <family val="2"/>
        <charset val="1"/>
      </rPr>
      <t>4 % du résultat NET</t>
    </r>
    <r>
      <rPr>
        <sz val="11"/>
        <color rgb="FF000000"/>
        <rFont val="Calibri"/>
        <family val="2"/>
        <charset val="1"/>
      </rPr>
      <t xml:space="preserve"> centrale 
par postulat, la prod de l’exercice précédent</t>
    </r>
  </si>
  <si>
    <t>VARIABLE</t>
  </si>
  <si>
    <r>
      <rPr>
        <b/>
        <sz val="11"/>
        <color rgb="FFFF0000"/>
        <rFont val="Calibri"/>
        <family val="2"/>
        <charset val="1"/>
      </rPr>
      <t xml:space="preserve"> 21/01</t>
    </r>
    <r>
      <rPr>
        <b/>
        <sz val="11"/>
        <color rgb="FF000000"/>
        <rFont val="Calibri"/>
        <family val="2"/>
        <charset val="1"/>
      </rPr>
      <t>/2020</t>
    </r>
  </si>
  <si>
    <r>
      <rPr>
        <sz val="10"/>
        <rFont val="Arial"/>
        <family val="2"/>
        <charset val="1"/>
      </rPr>
      <t>Resultat</t>
    </r>
    <r>
      <rPr>
        <b/>
        <sz val="10"/>
        <rFont val="Arial"/>
        <family val="2"/>
        <charset val="1"/>
      </rPr>
      <t xml:space="preserve"> Net</t>
    </r>
    <r>
      <rPr>
        <sz val="10"/>
        <rFont val="Arial"/>
        <family val="2"/>
        <charset val="1"/>
      </rPr>
      <t xml:space="preserve"> An-1</t>
    </r>
  </si>
  <si>
    <t>GYMNASE AYGUESVIVES Puissance 36 kwc</t>
  </si>
  <si>
    <t>AYGUESVIVES</t>
  </si>
  <si>
    <t>INDEXE -A revoir</t>
  </si>
  <si>
    <r>
      <rPr>
        <b/>
        <sz val="11"/>
        <color rgb="FFFF0000"/>
        <rFont val="Calibri"/>
        <family val="2"/>
        <charset val="1"/>
      </rPr>
      <t xml:space="preserve"> 23/01</t>
    </r>
    <r>
      <rPr>
        <b/>
        <sz val="11"/>
        <color rgb="FF000000"/>
        <rFont val="Calibri"/>
        <family val="2"/>
        <charset val="1"/>
      </rPr>
      <t>/2020</t>
    </r>
  </si>
  <si>
    <t>ECOLE MONTBRUN LAURAGAIS                     Puissance 31,5 kwc</t>
  </si>
  <si>
    <t>MONTBRUN LAURAGAIS</t>
  </si>
  <si>
    <t>annuel ?</t>
  </si>
  <si>
    <r>
      <rPr>
        <b/>
        <sz val="11"/>
        <color rgb="FFFF0000"/>
        <rFont val="Calibri"/>
        <family val="2"/>
        <charset val="1"/>
      </rPr>
      <t xml:space="preserve"> 02/06</t>
    </r>
    <r>
      <rPr>
        <b/>
        <sz val="11"/>
        <color rgb="FF000000"/>
        <rFont val="Calibri"/>
        <family val="2"/>
        <charset val="1"/>
      </rPr>
      <t>/2020</t>
    </r>
  </si>
  <si>
    <t xml:space="preserve">SDIS MONTGISCARD Puissance  9KWc    </t>
  </si>
  <si>
    <t>SDIS 31</t>
  </si>
  <si>
    <r>
      <rPr>
        <sz val="11"/>
        <color rgb="FF000000"/>
        <rFont val="Calibri"/>
        <family val="2"/>
        <charset val="1"/>
      </rPr>
      <t xml:space="preserve">300 € </t>
    </r>
    <r>
      <rPr>
        <sz val="11"/>
        <color rgb="FFFF0000"/>
        <rFont val="Calibri"/>
        <family val="2"/>
        <charset val="1"/>
      </rPr>
      <t>tous</t>
    </r>
    <r>
      <rPr>
        <b/>
        <sz val="11"/>
        <color rgb="FFFF0000"/>
        <rFont val="Calibri"/>
        <family val="2"/>
        <charset val="1"/>
      </rPr>
      <t xml:space="preserve"> les 5 ans</t>
    </r>
    <r>
      <rPr>
        <b/>
        <sz val="11"/>
        <color rgb="FF000000"/>
        <rFont val="Calibri"/>
        <family val="2"/>
        <charset val="1"/>
      </rPr>
      <t xml:space="preserve"> : provision 60€ /an</t>
    </r>
  </si>
  <si>
    <t>HANGARS ESPANES
Puissance 36kWC</t>
  </si>
  <si>
    <t>GOUSSAUD Fabrice</t>
  </si>
  <si>
    <t>BAIL CIVIL</t>
  </si>
  <si>
    <t>20 ans a/c mise en service
Possible rachat +10 ans</t>
  </si>
  <si>
    <r>
      <rPr>
        <b/>
        <sz val="11"/>
        <color rgb="FF000000"/>
        <rFont val="Calibri"/>
        <family val="2"/>
        <charset val="1"/>
      </rPr>
      <t>4%du résultat BRUT</t>
    </r>
    <r>
      <rPr>
        <sz val="11"/>
        <color rgb="FF000000"/>
        <rFont val="Calibri"/>
        <family val="2"/>
        <charset val="1"/>
      </rPr>
      <t xml:space="preserve"> centrale de quelle année ??</t>
    </r>
  </si>
  <si>
    <t>Resultat BRUT  ?</t>
  </si>
  <si>
    <t>SS loyer</t>
  </si>
  <si>
    <t>ATELIERS AUREVILLE
Puissance 9 kwc</t>
  </si>
  <si>
    <t>AUREVILLE</t>
  </si>
  <si>
    <t>A Formaliser</t>
  </si>
  <si>
    <t xml:space="preserve">conseils PV à la demande de la mairie </t>
  </si>
  <si>
    <t>MAIRIE ANNEXE LABEGE
Puissance 9 kwc</t>
  </si>
  <si>
    <t>LABEGE</t>
  </si>
  <si>
    <t>action sensibilisation annuelle</t>
  </si>
  <si>
    <t xml:space="preserve"> 20/07/2018</t>
  </si>
  <si>
    <t>MJC AYGUESVIVES
Puissance 9 kwc</t>
  </si>
  <si>
    <t xml:space="preserve"> 30/07/2018</t>
  </si>
  <si>
    <t>MATERNELLE LABEGE
Puissance 9 kwc</t>
  </si>
  <si>
    <t xml:space="preserve"> 28/08/2018</t>
  </si>
  <si>
    <t>CRECHE AYGUESVIVES
Puissance 9 kwc</t>
  </si>
  <si>
    <t>SICOVAL</t>
  </si>
  <si>
    <t xml:space="preserve"> 11/09/2018</t>
  </si>
  <si>
    <t>CRECHE ESCALQUENS
Puissance 9 kwc</t>
  </si>
  <si>
    <t>ESPACE BERJEAN ESCALQUENS
Puissance 9 kwc</t>
  </si>
  <si>
    <t>ESCALQUENS</t>
  </si>
  <si>
    <t xml:space="preserve"> 11/03/2019</t>
  </si>
  <si>
    <t>M. DES SOLIDARITES ESCALQUENS
Puissance 9 kwc</t>
  </si>
  <si>
    <t xml:space="preserve"> 26/02/2019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</si>
</sst>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&quot; €&quot;_-;\-* #,##0.00&quot; €&quot;_-;_-* \-??&quot; €&quot;_-;_-@_-"/>
    <numFmt numFmtId="165" formatCode="_-* #,##0&quot; €&quot;_-;\-* #,##0&quot; €&quot;_-;_-* \-??&quot; €&quot;_-;_-@_-"/>
    <numFmt numFmtId="166" formatCode="dd/mm/yy"/>
    <numFmt numFmtId="167" formatCode="0\ %"/>
    <numFmt numFmtId="168" formatCode="#,##0\ _€"/>
    <numFmt numFmtId="169" formatCode="#,##0&quot; €&quot;"/>
    <numFmt numFmtId="170" formatCode="#,##0.00&quot; €&quot;"/>
    <numFmt numFmtId="171" formatCode="_-* #,##0&quot; €&quot;_-;\-* #,##0&quot; €&quot;_-;_-* &quot;- €&quot;_-;_-@_-"/>
    <numFmt numFmtId="172" formatCode="#,##0\ [$€-40C];[Red]\-#,##0\ [$€-40C]"/>
  </numFmts>
  <fonts count="1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color rgb="FFFF0000"/>
      <name val="Arial"/>
      <charset val="1"/>
    </font>
    <font>
      <b/>
      <sz val="8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AA95"/>
        <bgColor rgb="FFFFCC99"/>
      </patternFill>
    </fill>
    <fill>
      <patternFill patternType="solid">
        <fgColor rgb="FFA9D18E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B2B2B2"/>
        <bgColor rgb="FFB6B6B6"/>
      </patternFill>
    </fill>
    <fill>
      <patternFill patternType="solid">
        <fgColor rgb="FF767171"/>
        <bgColor rgb="FF808080"/>
      </patternFill>
    </fill>
    <fill>
      <patternFill patternType="solid">
        <fgColor rgb="FFC0C0C0"/>
        <bgColor rgb="FFB6B6B6"/>
      </patternFill>
    </fill>
    <fill>
      <patternFill patternType="solid">
        <fgColor rgb="FFB6B6B6"/>
        <bgColor rgb="FFB2B2B2"/>
      </patternFill>
    </fill>
    <fill>
      <patternFill patternType="solid">
        <fgColor rgb="FF999999"/>
        <bgColor rgb="FF808080"/>
      </patternFill>
    </fill>
    <fill>
      <patternFill patternType="solid">
        <fgColor rgb="FFFF0000"/>
        <bgColor rgb="FFC00000"/>
      </patternFill>
    </fill>
    <fill>
      <patternFill patternType="solid">
        <fgColor rgb="FFCCCCCC"/>
        <bgColor rgb="FFC0C0C0"/>
      </patternFill>
    </fill>
    <fill>
      <patternFill patternType="solid">
        <fgColor rgb="FF808080"/>
        <bgColor rgb="FF767171"/>
      </patternFill>
    </fill>
    <fill>
      <patternFill patternType="solid">
        <fgColor rgb="FF7030A0"/>
        <bgColor rgb="FF993366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rgb="FF767171"/>
      </bottom>
      <diagonal/>
    </border>
    <border>
      <left/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rgb="FFC00000"/>
      </left>
      <right style="medium">
        <color rgb="FFC00000"/>
      </right>
      <top/>
      <bottom style="thin">
        <color auto="1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thin">
        <color rgb="FF767171"/>
      </left>
      <right style="thin">
        <color auto="1"/>
      </right>
      <top style="thin">
        <color rgb="FF767171"/>
      </top>
      <bottom style="thin">
        <color rgb="FF767171"/>
      </bottom>
      <diagonal/>
    </border>
    <border>
      <left style="thin">
        <color auto="1"/>
      </left>
      <right style="thin">
        <color auto="1"/>
      </right>
      <top style="thin">
        <color rgb="FF767171"/>
      </top>
      <bottom style="thin">
        <color rgb="FF767171"/>
      </bottom>
      <diagonal/>
    </border>
    <border>
      <left style="thin">
        <color auto="1"/>
      </left>
      <right/>
      <top style="thin">
        <color rgb="FF767171"/>
      </top>
      <bottom style="thin">
        <color rgb="FF767171"/>
      </bottom>
      <diagonal/>
    </border>
    <border>
      <left style="medium">
        <color rgb="FFC00000"/>
      </left>
      <right style="medium">
        <color rgb="FFC00000"/>
      </right>
      <top style="thin">
        <color rgb="FF767171"/>
      </top>
      <bottom style="thin">
        <color rgb="FF76717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C00000"/>
      </left>
      <right style="medium">
        <color rgb="FFC00000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/>
      <top style="thin">
        <color rgb="FF767171"/>
      </top>
      <bottom style="thin">
        <color rgb="FF76717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767171"/>
      </bottom>
      <diagonal/>
    </border>
    <border>
      <left style="thin">
        <color auto="1"/>
      </left>
      <right/>
      <top/>
      <bottom style="thin">
        <color rgb="FF767171"/>
      </bottom>
      <diagonal/>
    </border>
    <border>
      <left style="medium">
        <color rgb="FFC00000"/>
      </left>
      <right style="medium">
        <color rgb="FFC00000"/>
      </right>
      <top/>
      <bottom style="thin">
        <color rgb="FF767171"/>
      </bottom>
      <diagonal/>
    </border>
    <border>
      <left/>
      <right style="thin">
        <color rgb="FF767171"/>
      </right>
      <top/>
      <bottom style="thin">
        <color rgb="FF767171"/>
      </bottom>
      <diagonal/>
    </border>
    <border>
      <left style="medium">
        <color rgb="FFC00000"/>
      </left>
      <right style="medium">
        <color rgb="FFC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rgb="FF76717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76717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rgb="FFC00000"/>
      </left>
      <right style="medium">
        <color rgb="FFC0000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double">
        <color rgb="FF767171"/>
      </left>
      <right/>
      <top/>
      <bottom/>
      <diagonal/>
    </border>
    <border>
      <left style="double">
        <color rgb="FF76717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767171"/>
      </left>
      <right style="thin">
        <color auto="1"/>
      </right>
      <top style="thin">
        <color rgb="FF767171"/>
      </top>
      <bottom style="thin">
        <color rgb="FF767171"/>
      </bottom>
      <diagonal/>
    </border>
    <border>
      <left style="thin">
        <color auto="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double">
        <color rgb="FF76717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1" fillId="0" borderId="0" applyBorder="0" applyProtection="0"/>
    <xf numFmtId="167" fontId="12" fillId="0" borderId="0" applyBorder="0" applyProtection="0"/>
  </cellStyleXfs>
  <cellXfs count="283">
    <xf numFmtId="0" fontId="0" fillId="0" borderId="0" xfId="0"/>
    <xf numFmtId="0" fontId="2" fillId="0" borderId="38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Font="1" applyBorder="1"/>
    <xf numFmtId="14" fontId="2" fillId="0" borderId="0" xfId="0" applyNumberFormat="1" applyFont="1" applyBorder="1" applyAlignment="1">
      <alignment vertical="center"/>
    </xf>
    <xf numFmtId="14" fontId="2" fillId="0" borderId="0" xfId="0" applyNumberFormat="1" applyFont="1" applyBorder="1"/>
    <xf numFmtId="0" fontId="0" fillId="0" borderId="0" xfId="0" applyBorder="1"/>
    <xf numFmtId="0" fontId="0" fillId="0" borderId="0" xfId="0" applyBorder="1" applyAlignment="1">
      <alignment wrapText="1"/>
    </xf>
    <xf numFmtId="14" fontId="0" fillId="0" borderId="0" xfId="0" applyNumberFormat="1" applyBorder="1"/>
    <xf numFmtId="165" fontId="1" fillId="0" borderId="0" xfId="1" applyNumberFormat="1" applyBorder="1" applyAlignment="1" applyProtection="1"/>
    <xf numFmtId="0" fontId="0" fillId="0" borderId="0" xfId="0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Font="1" applyBorder="1"/>
    <xf numFmtId="0" fontId="0" fillId="2" borderId="4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66" fontId="3" fillId="0" borderId="0" xfId="0" applyNumberFormat="1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0" fillId="0" borderId="4" xfId="0" applyFont="1" applyBorder="1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4" fontId="4" fillId="4" borderId="6" xfId="0" applyNumberFormat="1" applyFont="1" applyFill="1" applyBorder="1" applyAlignment="1">
      <alignment horizontal="center" vertical="center" wrapText="1"/>
    </xf>
    <xf numFmtId="165" fontId="5" fillId="4" borderId="6" xfId="1" applyNumberFormat="1" applyFont="1" applyFill="1" applyBorder="1" applyAlignment="1" applyProtection="1">
      <alignment vertical="center"/>
    </xf>
    <xf numFmtId="1" fontId="2" fillId="4" borderId="6" xfId="0" applyNumberFormat="1" applyFont="1" applyFill="1" applyBorder="1" applyAlignment="1">
      <alignment horizontal="center" vertical="center" wrapText="1"/>
    </xf>
    <xf numFmtId="1" fontId="0" fillId="0" borderId="6" xfId="0" applyNumberFormat="1" applyFont="1" applyBorder="1" applyAlignment="1">
      <alignment horizontal="center" vertical="center" wrapText="1"/>
    </xf>
    <xf numFmtId="1" fontId="0" fillId="5" borderId="6" xfId="0" applyNumberFormat="1" applyFont="1" applyFill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1" xfId="0" applyFont="1" applyBorder="1" applyAlignment="1">
      <alignment wrapText="1"/>
    </xf>
    <xf numFmtId="0" fontId="0" fillId="0" borderId="11" xfId="0" applyFont="1" applyBorder="1"/>
    <xf numFmtId="14" fontId="0" fillId="0" borderId="11" xfId="0" applyNumberFormat="1" applyBorder="1"/>
    <xf numFmtId="166" fontId="0" fillId="0" borderId="11" xfId="0" applyNumberFormat="1" applyFont="1" applyBorder="1"/>
    <xf numFmtId="0" fontId="0" fillId="0" borderId="11" xfId="0" applyFont="1" applyBorder="1" applyAlignment="1">
      <alignment horizontal="center"/>
    </xf>
    <xf numFmtId="0" fontId="6" fillId="0" borderId="11" xfId="0" applyFont="1" applyBorder="1"/>
    <xf numFmtId="165" fontId="1" fillId="0" borderId="11" xfId="1" applyNumberFormat="1" applyBorder="1" applyAlignment="1" applyProtection="1">
      <alignment horizontal="center" vertical="top"/>
    </xf>
    <xf numFmtId="14" fontId="2" fillId="0" borderId="11" xfId="0" applyNumberFormat="1" applyFont="1" applyBorder="1" applyAlignment="1">
      <alignment horizontal="center" vertical="center"/>
    </xf>
    <xf numFmtId="14" fontId="0" fillId="0" borderId="4" xfId="0" applyNumberFormat="1" applyBorder="1"/>
    <xf numFmtId="14" fontId="0" fillId="0" borderId="12" xfId="0" applyNumberFormat="1" applyBorder="1"/>
    <xf numFmtId="14" fontId="0" fillId="0" borderId="11" xfId="0" applyNumberFormat="1" applyBorder="1"/>
    <xf numFmtId="14" fontId="0" fillId="0" borderId="13" xfId="0" applyNumberFormat="1" applyBorder="1"/>
    <xf numFmtId="14" fontId="0" fillId="6" borderId="13" xfId="0" applyNumberFormat="1" applyFill="1" applyBorder="1"/>
    <xf numFmtId="165" fontId="1" fillId="3" borderId="14" xfId="1" applyNumberFormat="1" applyFill="1" applyBorder="1" applyAlignment="1" applyProtection="1"/>
    <xf numFmtId="165" fontId="0" fillId="3" borderId="9" xfId="0" applyNumberFormat="1" applyFill="1" applyBorder="1" applyAlignment="1">
      <alignment horizontal="right" vertical="center"/>
    </xf>
    <xf numFmtId="165" fontId="0" fillId="0" borderId="9" xfId="0" applyNumberFormat="1" applyBorder="1" applyAlignment="1">
      <alignment horizontal="right" vertical="center"/>
    </xf>
    <xf numFmtId="0" fontId="0" fillId="0" borderId="4" xfId="0" applyFont="1" applyBorder="1" applyAlignment="1">
      <alignment wrapText="1"/>
    </xf>
    <xf numFmtId="0" fontId="0" fillId="0" borderId="4" xfId="0" applyFont="1" applyBorder="1"/>
    <xf numFmtId="0" fontId="6" fillId="0" borderId="4" xfId="0" applyFont="1" applyBorder="1"/>
    <xf numFmtId="165" fontId="1" fillId="0" borderId="4" xfId="1" applyNumberFormat="1" applyBorder="1" applyAlignment="1" applyProtection="1"/>
    <xf numFmtId="14" fontId="2" fillId="0" borderId="4" xfId="0" applyNumberFormat="1" applyFont="1" applyBorder="1" applyAlignment="1">
      <alignment horizontal="center" vertical="center"/>
    </xf>
    <xf numFmtId="165" fontId="0" fillId="0" borderId="0" xfId="0" applyNumberFormat="1" applyBorder="1"/>
    <xf numFmtId="165" fontId="0" fillId="0" borderId="0" xfId="0" applyNumberFormat="1" applyBorder="1"/>
    <xf numFmtId="165" fontId="0" fillId="2" borderId="0" xfId="0" applyNumberFormat="1" applyFill="1" applyBorder="1"/>
    <xf numFmtId="165" fontId="0" fillId="6" borderId="0" xfId="0" applyNumberFormat="1" applyFill="1" applyBorder="1"/>
    <xf numFmtId="0" fontId="0" fillId="0" borderId="15" xfId="0" applyBorder="1"/>
    <xf numFmtId="1" fontId="0" fillId="0" borderId="0" xfId="0" applyNumberFormat="1" applyBorder="1" applyAlignment="1">
      <alignment horizontal="right" vertical="center"/>
    </xf>
    <xf numFmtId="0" fontId="0" fillId="7" borderId="16" xfId="0" applyFont="1" applyFill="1" applyBorder="1" applyAlignment="1">
      <alignment horizontal="center" vertical="center"/>
    </xf>
    <xf numFmtId="0" fontId="0" fillId="7" borderId="16" xfId="0" applyFont="1" applyFill="1" applyBorder="1" applyAlignment="1">
      <alignment vertical="top"/>
    </xf>
    <xf numFmtId="0" fontId="0" fillId="7" borderId="17" xfId="0" applyFont="1" applyFill="1" applyBorder="1" applyAlignment="1">
      <alignment wrapText="1"/>
    </xf>
    <xf numFmtId="0" fontId="0" fillId="7" borderId="17" xfId="0" applyFont="1" applyFill="1" applyBorder="1"/>
    <xf numFmtId="14" fontId="0" fillId="7" borderId="17" xfId="0" applyNumberFormat="1" applyFont="1" applyFill="1" applyBorder="1"/>
    <xf numFmtId="0" fontId="6" fillId="7" borderId="17" xfId="0" applyFont="1" applyFill="1" applyBorder="1"/>
    <xf numFmtId="165" fontId="1" fillId="7" borderId="17" xfId="1" applyNumberFormat="1" applyFill="1" applyBorder="1" applyAlignment="1" applyProtection="1"/>
    <xf numFmtId="14" fontId="2" fillId="7" borderId="17" xfId="0" applyNumberFormat="1" applyFont="1" applyFill="1" applyBorder="1" applyAlignment="1">
      <alignment horizontal="center"/>
    </xf>
    <xf numFmtId="14" fontId="0" fillId="7" borderId="18" xfId="0" applyNumberFormat="1" applyFont="1" applyFill="1" applyBorder="1"/>
    <xf numFmtId="165" fontId="1" fillId="7" borderId="19" xfId="1" applyNumberFormat="1" applyFill="1" applyBorder="1" applyAlignment="1" applyProtection="1"/>
    <xf numFmtId="0" fontId="0" fillId="7" borderId="9" xfId="0" applyFill="1" applyBorder="1" applyAlignment="1">
      <alignment horizontal="right" vertical="center"/>
    </xf>
    <xf numFmtId="165" fontId="1" fillId="0" borderId="11" xfId="1" applyNumberFormat="1" applyBorder="1" applyAlignment="1" applyProtection="1"/>
    <xf numFmtId="14" fontId="3" fillId="0" borderId="11" xfId="0" applyNumberFormat="1" applyFont="1" applyBorder="1" applyAlignment="1">
      <alignment horizontal="center" vertical="center"/>
    </xf>
    <xf numFmtId="14" fontId="0" fillId="8" borderId="11" xfId="0" applyNumberFormat="1" applyFill="1" applyBorder="1"/>
    <xf numFmtId="165" fontId="0" fillId="0" borderId="11" xfId="0" applyNumberFormat="1" applyBorder="1"/>
    <xf numFmtId="165" fontId="0" fillId="0" borderId="11" xfId="0" applyNumberFormat="1" applyBorder="1"/>
    <xf numFmtId="165" fontId="0" fillId="2" borderId="11" xfId="0" applyNumberFormat="1" applyFill="1" applyBorder="1"/>
    <xf numFmtId="165" fontId="0" fillId="3" borderId="15" xfId="0" applyNumberFormat="1" applyFill="1" applyBorder="1"/>
    <xf numFmtId="165" fontId="0" fillId="3" borderId="0" xfId="0" applyNumberFormat="1" applyFill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0" fontId="0" fillId="0" borderId="21" xfId="0" applyFont="1" applyBorder="1" applyAlignment="1">
      <alignment wrapText="1"/>
    </xf>
    <xf numFmtId="0" fontId="0" fillId="0" borderId="21" xfId="0" applyFont="1" applyBorder="1"/>
    <xf numFmtId="14" fontId="0" fillId="0" borderId="21" xfId="0" applyNumberFormat="1" applyFont="1" applyBorder="1"/>
    <xf numFmtId="0" fontId="6" fillId="0" borderId="21" xfId="0" applyFont="1" applyBorder="1"/>
    <xf numFmtId="165" fontId="1" fillId="0" borderId="21" xfId="1" applyNumberFormat="1" applyBorder="1" applyAlignment="1" applyProtection="1"/>
    <xf numFmtId="14" fontId="2" fillId="0" borderId="21" xfId="0" applyNumberFormat="1" applyFont="1" applyBorder="1" applyAlignment="1">
      <alignment horizontal="center"/>
    </xf>
    <xf numFmtId="14" fontId="0" fillId="0" borderId="21" xfId="0" applyNumberFormat="1" applyBorder="1"/>
    <xf numFmtId="14" fontId="0" fillId="0" borderId="21" xfId="0" applyNumberFormat="1" applyBorder="1"/>
    <xf numFmtId="14" fontId="0" fillId="0" borderId="22" xfId="0" applyNumberFormat="1" applyBorder="1"/>
    <xf numFmtId="165" fontId="1" fillId="0" borderId="23" xfId="1" applyNumberFormat="1" applyBorder="1" applyAlignment="1" applyProtection="1"/>
    <xf numFmtId="0" fontId="0" fillId="0" borderId="0" xfId="0" applyBorder="1" applyAlignment="1">
      <alignment horizontal="right" vertical="center"/>
    </xf>
    <xf numFmtId="0" fontId="2" fillId="0" borderId="24" xfId="0" applyFont="1" applyBorder="1" applyAlignment="1">
      <alignment vertical="center" wrapText="1"/>
    </xf>
    <xf numFmtId="0" fontId="0" fillId="0" borderId="25" xfId="0" applyFont="1" applyBorder="1" applyAlignment="1">
      <alignment vertical="center" wrapText="1"/>
    </xf>
    <xf numFmtId="0" fontId="0" fillId="0" borderId="25" xfId="0" applyFont="1" applyBorder="1" applyAlignment="1">
      <alignment vertical="center"/>
    </xf>
    <xf numFmtId="14" fontId="0" fillId="0" borderId="25" xfId="0" applyNumberFormat="1" applyBorder="1" applyAlignment="1">
      <alignment vertical="center"/>
    </xf>
    <xf numFmtId="0" fontId="0" fillId="0" borderId="26" xfId="0" applyFont="1" applyBorder="1" applyAlignment="1">
      <alignment vertical="center" wrapText="1"/>
    </xf>
    <xf numFmtId="0" fontId="6" fillId="0" borderId="25" xfId="0" applyFont="1" applyBorder="1" applyAlignment="1">
      <alignment vertical="center"/>
    </xf>
    <xf numFmtId="167" fontId="7" fillId="0" borderId="25" xfId="2" applyFont="1" applyBorder="1" applyAlignment="1" applyProtection="1">
      <alignment horizontal="right" vertical="center" wrapText="1"/>
    </xf>
    <xf numFmtId="14" fontId="3" fillId="0" borderId="28" xfId="0" applyNumberFormat="1" applyFont="1" applyBorder="1" applyAlignment="1">
      <alignment horizontal="center" vertical="center"/>
    </xf>
    <xf numFmtId="168" fontId="0" fillId="8" borderId="29" xfId="0" applyNumberFormat="1" applyFill="1" applyBorder="1" applyAlignment="1">
      <alignment vertical="center"/>
    </xf>
    <xf numFmtId="169" fontId="0" fillId="5" borderId="29" xfId="0" applyNumberFormat="1" applyFill="1" applyBorder="1" applyAlignment="1">
      <alignment vertical="center"/>
    </xf>
    <xf numFmtId="169" fontId="0" fillId="2" borderId="29" xfId="0" applyNumberFormat="1" applyFill="1" applyBorder="1" applyAlignment="1">
      <alignment vertical="center"/>
    </xf>
    <xf numFmtId="169" fontId="0" fillId="6" borderId="30" xfId="0" applyNumberFormat="1" applyFill="1" applyBorder="1" applyAlignment="1">
      <alignment vertical="center"/>
    </xf>
    <xf numFmtId="170" fontId="0" fillId="9" borderId="19" xfId="0" applyNumberFormat="1" applyFill="1" applyBorder="1" applyAlignment="1">
      <alignment vertical="center"/>
    </xf>
    <xf numFmtId="170" fontId="0" fillId="9" borderId="9" xfId="0" applyNumberFormat="1" applyFill="1" applyBorder="1" applyAlignment="1">
      <alignment horizontal="right" vertical="center"/>
    </xf>
    <xf numFmtId="170" fontId="0" fillId="0" borderId="9" xfId="0" applyNumberFormat="1" applyBorder="1" applyAlignment="1">
      <alignment horizontal="right" vertical="center"/>
    </xf>
    <xf numFmtId="170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1" xfId="0" applyFont="1" applyBorder="1" applyAlignment="1">
      <alignment vertical="top" wrapText="1"/>
    </xf>
    <xf numFmtId="0" fontId="0" fillId="0" borderId="12" xfId="0" applyFont="1" applyBorder="1" applyAlignment="1">
      <alignment wrapText="1"/>
    </xf>
    <xf numFmtId="0" fontId="0" fillId="0" borderId="12" xfId="0" applyFont="1" applyBorder="1"/>
    <xf numFmtId="14" fontId="0" fillId="0" borderId="12" xfId="0" applyNumberFormat="1" applyFont="1" applyBorder="1"/>
    <xf numFmtId="0" fontId="0" fillId="0" borderId="27" xfId="0" applyFont="1" applyBorder="1"/>
    <xf numFmtId="167" fontId="7" fillId="0" borderId="11" xfId="2" applyFont="1" applyBorder="1" applyAlignment="1" applyProtection="1">
      <alignment horizontal="right" wrapText="1"/>
    </xf>
    <xf numFmtId="165" fontId="7" fillId="0" borderId="32" xfId="1" applyNumberFormat="1" applyFont="1" applyBorder="1" applyAlignment="1" applyProtection="1">
      <alignment horizontal="center" vertical="center" wrapText="1"/>
    </xf>
    <xf numFmtId="2" fontId="0" fillId="0" borderId="29" xfId="0" applyNumberFormat="1" applyBorder="1" applyAlignment="1">
      <alignment vertical="center"/>
    </xf>
    <xf numFmtId="169" fontId="0" fillId="0" borderId="29" xfId="0" applyNumberFormat="1" applyBorder="1" applyAlignment="1">
      <alignment vertical="center"/>
    </xf>
    <xf numFmtId="14" fontId="0" fillId="0" borderId="29" xfId="0" applyNumberFormat="1" applyBorder="1" applyAlignment="1">
      <alignment vertical="center"/>
    </xf>
    <xf numFmtId="14" fontId="0" fillId="6" borderId="30" xfId="0" applyNumberFormat="1" applyFill="1" applyBorder="1" applyAlignment="1">
      <alignment vertical="center"/>
    </xf>
    <xf numFmtId="164" fontId="1" fillId="0" borderId="19" xfId="1" applyBorder="1" applyAlignment="1" applyProtection="1">
      <alignment vertical="center"/>
    </xf>
    <xf numFmtId="0" fontId="0" fillId="0" borderId="9" xfId="0" applyBorder="1" applyAlignment="1">
      <alignment horizontal="right" vertical="center"/>
    </xf>
    <xf numFmtId="14" fontId="0" fillId="7" borderId="33" xfId="0" applyNumberFormat="1" applyFont="1" applyFill="1" applyBorder="1"/>
    <xf numFmtId="14" fontId="0" fillId="7" borderId="34" xfId="0" applyNumberFormat="1" applyFont="1" applyFill="1" applyBorder="1"/>
    <xf numFmtId="165" fontId="1" fillId="7" borderId="35" xfId="1" applyNumberFormat="1" applyFill="1" applyBorder="1" applyAlignment="1" applyProtection="1"/>
    <xf numFmtId="0" fontId="0" fillId="7" borderId="36" xfId="0" applyFill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14" fontId="0" fillId="0" borderId="11" xfId="0" applyNumberForma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165" fontId="1" fillId="0" borderId="11" xfId="1" applyNumberFormat="1" applyBorder="1" applyAlignment="1" applyProtection="1">
      <alignment vertical="center"/>
    </xf>
    <xf numFmtId="0" fontId="0" fillId="8" borderId="0" xfId="0" applyFill="1" applyBorder="1" applyAlignment="1">
      <alignment vertical="center"/>
    </xf>
    <xf numFmtId="169" fontId="0" fillId="0" borderId="0" xfId="0" applyNumberFormat="1" applyBorder="1" applyAlignment="1">
      <alignment vertical="center"/>
    </xf>
    <xf numFmtId="169" fontId="0" fillId="0" borderId="0" xfId="0" applyNumberFormat="1" applyBorder="1" applyAlignment="1">
      <alignment vertical="center"/>
    </xf>
    <xf numFmtId="169" fontId="0" fillId="2" borderId="0" xfId="0" applyNumberFormat="1" applyFill="1" applyBorder="1" applyAlignment="1">
      <alignment vertical="center"/>
    </xf>
    <xf numFmtId="14" fontId="0" fillId="8" borderId="13" xfId="0" applyNumberFormat="1" applyFill="1" applyBorder="1" applyAlignment="1">
      <alignment vertical="center"/>
    </xf>
    <xf numFmtId="169" fontId="0" fillId="6" borderId="19" xfId="0" applyNumberFormat="1" applyFill="1" applyBorder="1" applyAlignment="1">
      <alignment vertical="center"/>
    </xf>
    <xf numFmtId="169" fontId="0" fillId="6" borderId="9" xfId="0" applyNumberFormat="1" applyFill="1" applyBorder="1" applyAlignment="1">
      <alignment horizontal="right" vertical="center"/>
    </xf>
    <xf numFmtId="169" fontId="0" fillId="0" borderId="9" xfId="0" applyNumberFormat="1" applyBorder="1" applyAlignment="1">
      <alignment horizontal="right" vertical="center"/>
    </xf>
    <xf numFmtId="14" fontId="0" fillId="0" borderId="0" xfId="0" applyNumberFormat="1" applyBorder="1" applyAlignment="1">
      <alignment vertical="center"/>
    </xf>
    <xf numFmtId="0" fontId="0" fillId="0" borderId="31" xfId="0" applyFont="1" applyBorder="1" applyAlignment="1">
      <alignment vertical="top"/>
    </xf>
    <xf numFmtId="0" fontId="6" fillId="0" borderId="12" xfId="0" applyFont="1" applyBorder="1"/>
    <xf numFmtId="165" fontId="1" fillId="0" borderId="12" xfId="1" applyNumberFormat="1" applyBorder="1" applyAlignment="1" applyProtection="1"/>
    <xf numFmtId="14" fontId="2" fillId="0" borderId="12" xfId="0" applyNumberFormat="1" applyFont="1" applyBorder="1" applyAlignment="1">
      <alignment horizontal="center"/>
    </xf>
    <xf numFmtId="14" fontId="0" fillId="0" borderId="32" xfId="0" applyNumberFormat="1" applyFont="1" applyBorder="1"/>
    <xf numFmtId="14" fontId="0" fillId="0" borderId="32" xfId="0" applyNumberFormat="1" applyFont="1" applyBorder="1"/>
    <xf numFmtId="165" fontId="1" fillId="0" borderId="37" xfId="1" applyNumberFormat="1" applyBorder="1" applyAlignment="1" applyProtection="1"/>
    <xf numFmtId="0" fontId="0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5" fontId="1" fillId="0" borderId="11" xfId="1" applyNumberFormat="1" applyBorder="1" applyAlignment="1" applyProtection="1">
      <alignment horizontal="center" vertical="center"/>
    </xf>
    <xf numFmtId="0" fontId="0" fillId="8" borderId="0" xfId="0" applyFill="1" applyBorder="1" applyAlignment="1">
      <alignment horizontal="center" vertical="center"/>
    </xf>
    <xf numFmtId="171" fontId="0" fillId="0" borderId="0" xfId="0" applyNumberFormat="1" applyBorder="1" applyAlignment="1">
      <alignment horizontal="center" vertical="center"/>
    </xf>
    <xf numFmtId="171" fontId="0" fillId="0" borderId="0" xfId="0" applyNumberFormat="1" applyBorder="1" applyAlignment="1">
      <alignment horizontal="center" vertical="center"/>
    </xf>
    <xf numFmtId="171" fontId="0" fillId="2" borderId="0" xfId="0" applyNumberFormat="1" applyFill="1" applyBorder="1" applyAlignment="1">
      <alignment horizontal="center" vertical="center"/>
    </xf>
    <xf numFmtId="171" fontId="0" fillId="10" borderId="0" xfId="0" applyNumberFormat="1" applyFill="1" applyBorder="1" applyAlignment="1">
      <alignment horizontal="center" vertical="center"/>
    </xf>
    <xf numFmtId="169" fontId="0" fillId="6" borderId="19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165" fontId="7" fillId="0" borderId="11" xfId="1" applyNumberFormat="1" applyFont="1" applyBorder="1" applyAlignment="1" applyProtection="1">
      <alignment vertical="center"/>
    </xf>
    <xf numFmtId="0" fontId="0" fillId="8" borderId="0" xfId="0" applyFill="1" applyBorder="1" applyAlignment="1">
      <alignment vertical="center"/>
    </xf>
    <xf numFmtId="165" fontId="0" fillId="0" borderId="33" xfId="0" applyNumberFormat="1" applyFont="1" applyBorder="1" applyAlignment="1">
      <alignment vertical="center"/>
    </xf>
    <xf numFmtId="165" fontId="0" fillId="2" borderId="33" xfId="0" applyNumberFormat="1" applyFont="1" applyFill="1" applyBorder="1" applyAlignment="1">
      <alignment vertical="center"/>
    </xf>
    <xf numFmtId="165" fontId="0" fillId="11" borderId="33" xfId="0" applyNumberFormat="1" applyFont="1" applyFill="1" applyBorder="1" applyAlignment="1">
      <alignment vertical="center"/>
    </xf>
    <xf numFmtId="4" fontId="0" fillId="11" borderId="11" xfId="0" applyNumberFormat="1" applyFont="1" applyFill="1" applyBorder="1" applyAlignment="1">
      <alignment vertical="center"/>
    </xf>
    <xf numFmtId="0" fontId="0" fillId="12" borderId="15" xfId="0" applyFill="1" applyBorder="1" applyAlignment="1">
      <alignment vertical="center"/>
    </xf>
    <xf numFmtId="0" fontId="2" fillId="0" borderId="38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0" fillId="0" borderId="39" xfId="0" applyFont="1" applyBorder="1" applyAlignment="1">
      <alignment vertical="center"/>
    </xf>
    <xf numFmtId="14" fontId="0" fillId="0" borderId="40" xfId="0" applyNumberFormat="1" applyBorder="1" applyAlignment="1">
      <alignment vertical="center"/>
    </xf>
    <xf numFmtId="0" fontId="0" fillId="0" borderId="40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6" fillId="0" borderId="40" xfId="0" applyFont="1" applyBorder="1" applyAlignment="1">
      <alignment vertical="center"/>
    </xf>
    <xf numFmtId="167" fontId="7" fillId="0" borderId="26" xfId="2" applyFont="1" applyBorder="1" applyAlignment="1" applyProtection="1">
      <alignment horizontal="right" vertical="center" wrapText="1"/>
    </xf>
    <xf numFmtId="14" fontId="2" fillId="0" borderId="40" xfId="0" applyNumberFormat="1" applyFont="1" applyBorder="1" applyAlignment="1">
      <alignment horizontal="center" vertical="center"/>
    </xf>
    <xf numFmtId="169" fontId="0" fillId="8" borderId="29" xfId="0" applyNumberFormat="1" applyFill="1" applyBorder="1" applyAlignment="1">
      <alignment vertical="center"/>
    </xf>
    <xf numFmtId="169" fontId="0" fillId="0" borderId="29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165" fontId="0" fillId="6" borderId="0" xfId="0" applyNumberFormat="1" applyFill="1" applyBorder="1" applyAlignment="1">
      <alignment horizontal="right" vertical="center"/>
    </xf>
    <xf numFmtId="0" fontId="0" fillId="0" borderId="17" xfId="0" applyFont="1" applyBorder="1" applyAlignment="1">
      <alignment wrapText="1"/>
    </xf>
    <xf numFmtId="0" fontId="0" fillId="0" borderId="17" xfId="0" applyFont="1" applyBorder="1"/>
    <xf numFmtId="14" fontId="0" fillId="0" borderId="17" xfId="0" applyNumberFormat="1" applyFont="1" applyBorder="1"/>
    <xf numFmtId="0" fontId="6" fillId="0" borderId="17" xfId="0" applyFont="1" applyBorder="1"/>
    <xf numFmtId="165" fontId="10" fillId="0" borderId="17" xfId="1" applyNumberFormat="1" applyFont="1" applyBorder="1" applyAlignment="1" applyProtection="1">
      <alignment wrapText="1"/>
    </xf>
    <xf numFmtId="14" fontId="2" fillId="0" borderId="17" xfId="0" applyNumberFormat="1" applyFont="1" applyBorder="1" applyAlignment="1">
      <alignment horizontal="center"/>
    </xf>
    <xf numFmtId="0" fontId="0" fillId="0" borderId="16" xfId="0" applyFont="1" applyBorder="1" applyAlignment="1">
      <alignment vertical="top"/>
    </xf>
    <xf numFmtId="14" fontId="0" fillId="0" borderId="18" xfId="0" applyNumberFormat="1" applyFont="1" applyBorder="1"/>
    <xf numFmtId="165" fontId="1" fillId="0" borderId="19" xfId="1" applyNumberFormat="1" applyBorder="1" applyAlignment="1" applyProtection="1"/>
    <xf numFmtId="0" fontId="0" fillId="0" borderId="9" xfId="0" applyBorder="1"/>
    <xf numFmtId="0" fontId="0" fillId="0" borderId="0" xfId="0" applyBorder="1"/>
    <xf numFmtId="0" fontId="0" fillId="0" borderId="0" xfId="0"/>
    <xf numFmtId="0" fontId="0" fillId="7" borderId="9" xfId="0" applyFill="1" applyBorder="1"/>
    <xf numFmtId="0" fontId="0" fillId="0" borderId="41" xfId="0" applyFont="1" applyBorder="1" applyAlignment="1">
      <alignment vertical="top" wrapText="1"/>
    </xf>
    <xf numFmtId="0" fontId="0" fillId="0" borderId="27" xfId="0" applyFont="1" applyBorder="1" applyAlignment="1">
      <alignment wrapText="1"/>
    </xf>
    <xf numFmtId="0" fontId="0" fillId="0" borderId="42" xfId="0" applyFont="1" applyBorder="1"/>
    <xf numFmtId="14" fontId="0" fillId="0" borderId="29" xfId="0" applyNumberFormat="1" applyFont="1" applyBorder="1"/>
    <xf numFmtId="0" fontId="0" fillId="0" borderId="29" xfId="0" applyFont="1" applyBorder="1"/>
    <xf numFmtId="0" fontId="0" fillId="0" borderId="29" xfId="0" applyFont="1" applyBorder="1" applyAlignment="1">
      <alignment vertical="center" wrapText="1"/>
    </xf>
    <xf numFmtId="167" fontId="7" fillId="0" borderId="29" xfId="2" applyFont="1" applyBorder="1" applyAlignment="1" applyProtection="1">
      <alignment horizontal="right" wrapText="1"/>
    </xf>
    <xf numFmtId="0" fontId="0" fillId="0" borderId="29" xfId="0" applyBorder="1"/>
    <xf numFmtId="165" fontId="7" fillId="0" borderId="29" xfId="1" applyNumberFormat="1" applyFont="1" applyBorder="1" applyAlignment="1" applyProtection="1">
      <alignment horizontal="center" vertical="center" wrapText="1"/>
    </xf>
    <xf numFmtId="170" fontId="0" fillId="0" borderId="29" xfId="0" applyNumberFormat="1" applyBorder="1" applyAlignment="1">
      <alignment vertical="center"/>
    </xf>
    <xf numFmtId="170" fontId="0" fillId="0" borderId="30" xfId="0" applyNumberFormat="1" applyBorder="1" applyAlignment="1">
      <alignment vertical="center"/>
    </xf>
    <xf numFmtId="165" fontId="7" fillId="0" borderId="19" xfId="1" applyNumberFormat="1" applyFont="1" applyBorder="1" applyAlignment="1" applyProtection="1">
      <alignment vertical="center"/>
    </xf>
    <xf numFmtId="0" fontId="0" fillId="0" borderId="9" xfId="0" applyBorder="1" applyAlignment="1">
      <alignment vertical="center"/>
    </xf>
    <xf numFmtId="168" fontId="0" fillId="0" borderId="29" xfId="0" applyNumberFormat="1" applyBorder="1" applyAlignment="1">
      <alignment vertical="center"/>
    </xf>
    <xf numFmtId="0" fontId="0" fillId="0" borderId="43" xfId="0" applyBorder="1" applyAlignment="1">
      <alignment vertical="center"/>
    </xf>
    <xf numFmtId="164" fontId="0" fillId="0" borderId="44" xfId="0" applyNumberFormat="1" applyBorder="1" applyAlignment="1">
      <alignment vertical="center"/>
    </xf>
    <xf numFmtId="0" fontId="2" fillId="0" borderId="4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0" fillId="0" borderId="46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167" fontId="7" fillId="0" borderId="0" xfId="2" applyFont="1" applyBorder="1" applyAlignment="1" applyProtection="1">
      <alignment horizontal="right" vertical="center" wrapText="1"/>
    </xf>
    <xf numFmtId="14" fontId="2" fillId="0" borderId="0" xfId="0" applyNumberFormat="1" applyFont="1" applyBorder="1" applyAlignment="1">
      <alignment horizontal="center" vertical="center"/>
    </xf>
    <xf numFmtId="164" fontId="0" fillId="0" borderId="0" xfId="0" applyNumberFormat="1" applyBorder="1" applyAlignment="1">
      <alignment vertical="center"/>
    </xf>
    <xf numFmtId="172" fontId="0" fillId="0" borderId="47" xfId="0" applyNumberFormat="1" applyFont="1" applyBorder="1" applyAlignment="1">
      <alignment horizontal="center" vertical="center"/>
    </xf>
    <xf numFmtId="172" fontId="0" fillId="0" borderId="3" xfId="0" applyNumberFormat="1" applyFont="1" applyBorder="1" applyAlignment="1">
      <alignment horizontal="center" vertical="center"/>
    </xf>
    <xf numFmtId="0" fontId="2" fillId="13" borderId="45" xfId="0" applyFont="1" applyFill="1" applyBorder="1" applyAlignment="1">
      <alignment vertical="center" wrapText="1"/>
    </xf>
    <xf numFmtId="0" fontId="2" fillId="13" borderId="26" xfId="0" applyFont="1" applyFill="1" applyBorder="1" applyAlignment="1">
      <alignment vertical="center" wrapText="1"/>
    </xf>
    <xf numFmtId="0" fontId="0" fillId="13" borderId="46" xfId="0" applyFont="1" applyFill="1" applyBorder="1" applyAlignment="1">
      <alignment vertical="center"/>
    </xf>
    <xf numFmtId="14" fontId="0" fillId="13" borderId="0" xfId="0" applyNumberFormat="1" applyFill="1" applyBorder="1" applyAlignment="1">
      <alignment vertical="center"/>
    </xf>
    <xf numFmtId="0" fontId="0" fillId="13" borderId="0" xfId="0" applyFont="1" applyFill="1" applyBorder="1" applyAlignment="1">
      <alignment vertical="center" wrapText="1"/>
    </xf>
    <xf numFmtId="0" fontId="6" fillId="13" borderId="0" xfId="0" applyFont="1" applyFill="1" applyBorder="1" applyAlignment="1">
      <alignment vertical="center"/>
    </xf>
    <xf numFmtId="167" fontId="7" fillId="13" borderId="0" xfId="2" applyFont="1" applyFill="1" applyBorder="1" applyAlignment="1" applyProtection="1">
      <alignment horizontal="right" vertical="center" wrapText="1"/>
    </xf>
    <xf numFmtId="14" fontId="2" fillId="13" borderId="0" xfId="0" applyNumberFormat="1" applyFont="1" applyFill="1" applyBorder="1" applyAlignment="1">
      <alignment horizontal="center" vertical="center"/>
    </xf>
    <xf numFmtId="168" fontId="0" fillId="13" borderId="29" xfId="0" applyNumberFormat="1" applyFill="1" applyBorder="1" applyAlignment="1">
      <alignment vertical="center"/>
    </xf>
    <xf numFmtId="169" fontId="0" fillId="13" borderId="29" xfId="0" applyNumberFormat="1" applyFill="1" applyBorder="1" applyAlignment="1">
      <alignment vertical="center"/>
    </xf>
    <xf numFmtId="169" fontId="0" fillId="13" borderId="0" xfId="0" applyNumberFormat="1" applyFill="1" applyBorder="1" applyAlignment="1">
      <alignment vertical="center"/>
    </xf>
    <xf numFmtId="0" fontId="0" fillId="13" borderId="15" xfId="0" applyFill="1" applyBorder="1" applyAlignment="1">
      <alignment vertical="center"/>
    </xf>
    <xf numFmtId="164" fontId="0" fillId="13" borderId="0" xfId="0" applyNumberForma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14" borderId="0" xfId="0" applyFill="1" applyBorder="1"/>
    <xf numFmtId="0" fontId="0" fillId="14" borderId="0" xfId="0" applyFill="1" applyBorder="1" applyAlignment="1">
      <alignment wrapText="1"/>
    </xf>
    <xf numFmtId="14" fontId="0" fillId="14" borderId="0" xfId="0" applyNumberFormat="1" applyFont="1" applyFill="1" applyBorder="1"/>
    <xf numFmtId="0" fontId="0" fillId="14" borderId="0" xfId="0" applyFill="1" applyBorder="1" applyAlignment="1"/>
    <xf numFmtId="0" fontId="6" fillId="14" borderId="0" xfId="0" applyFont="1" applyFill="1" applyBorder="1"/>
    <xf numFmtId="165" fontId="1" fillId="14" borderId="0" xfId="1" applyNumberFormat="1" applyFill="1" applyBorder="1" applyAlignment="1" applyProtection="1"/>
    <xf numFmtId="0" fontId="2" fillId="14" borderId="0" xfId="0" applyFont="1" applyFill="1" applyBorder="1" applyAlignment="1">
      <alignment horizontal="center"/>
    </xf>
    <xf numFmtId="14" fontId="0" fillId="14" borderId="0" xfId="0" applyNumberFormat="1" applyFill="1" applyBorder="1"/>
    <xf numFmtId="0" fontId="0" fillId="14" borderId="48" xfId="0" applyFill="1" applyBorder="1"/>
    <xf numFmtId="0" fontId="2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vertical="center"/>
    </xf>
    <xf numFmtId="14" fontId="0" fillId="0" borderId="6" xfId="0" applyNumberFormat="1" applyBorder="1" applyAlignment="1">
      <alignment vertical="center"/>
    </xf>
    <xf numFmtId="166" fontId="0" fillId="0" borderId="6" xfId="0" applyNumberFormat="1" applyFont="1" applyBorder="1" applyAlignment="1">
      <alignment vertical="center"/>
    </xf>
    <xf numFmtId="166" fontId="9" fillId="0" borderId="6" xfId="0" applyNumberFormat="1" applyFont="1" applyBorder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165" fontId="1" fillId="0" borderId="6" xfId="1" applyNumberFormat="1" applyBorder="1" applyAlignment="1" applyProtection="1">
      <alignment vertical="center"/>
    </xf>
    <xf numFmtId="14" fontId="2" fillId="0" borderId="6" xfId="0" applyNumberFormat="1" applyFont="1" applyBorder="1" applyAlignment="1">
      <alignment horizontal="center" vertical="center"/>
    </xf>
    <xf numFmtId="14" fontId="0" fillId="0" borderId="6" xfId="0" applyNumberFormat="1" applyFont="1" applyBorder="1" applyAlignment="1">
      <alignment vertical="center"/>
    </xf>
    <xf numFmtId="14" fontId="0" fillId="0" borderId="7" xfId="0" applyNumberFormat="1" applyFont="1" applyBorder="1" applyAlignment="1">
      <alignment vertical="center"/>
    </xf>
    <xf numFmtId="165" fontId="1" fillId="0" borderId="49" xfId="1" applyNumberFormat="1" applyBorder="1" applyAlignment="1" applyProtection="1">
      <alignment vertical="center"/>
    </xf>
    <xf numFmtId="165" fontId="1" fillId="7" borderId="50" xfId="1" applyNumberFormat="1" applyFill="1" applyBorder="1" applyAlignment="1" applyProtection="1"/>
    <xf numFmtId="0" fontId="0" fillId="7" borderId="51" xfId="0" applyFill="1" applyBorder="1"/>
    <xf numFmtId="0" fontId="2" fillId="0" borderId="5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6" xfId="0" applyFont="1" applyBorder="1"/>
    <xf numFmtId="14" fontId="0" fillId="0" borderId="6" xfId="0" applyNumberFormat="1" applyBorder="1"/>
    <xf numFmtId="0" fontId="0" fillId="0" borderId="6" xfId="0" applyFont="1" applyBorder="1" applyAlignment="1">
      <alignment horizontal="center" wrapText="1"/>
    </xf>
    <xf numFmtId="0" fontId="6" fillId="0" borderId="6" xfId="0" applyFont="1" applyBorder="1"/>
    <xf numFmtId="165" fontId="1" fillId="0" borderId="6" xfId="1" applyNumberFormat="1" applyBorder="1" applyAlignment="1" applyProtection="1"/>
    <xf numFmtId="14" fontId="2" fillId="0" borderId="6" xfId="0" applyNumberFormat="1" applyFont="1" applyBorder="1" applyAlignment="1">
      <alignment horizontal="center"/>
    </xf>
    <xf numFmtId="14" fontId="0" fillId="0" borderId="6" xfId="0" applyNumberFormat="1" applyFont="1" applyBorder="1"/>
    <xf numFmtId="14" fontId="0" fillId="0" borderId="7" xfId="0" applyNumberFormat="1" applyFont="1" applyBorder="1"/>
    <xf numFmtId="165" fontId="1" fillId="0" borderId="49" xfId="1" applyNumberFormat="1" applyBorder="1" applyAlignment="1" applyProtection="1"/>
    <xf numFmtId="0" fontId="2" fillId="0" borderId="10" xfId="0" applyFont="1" applyBorder="1" applyAlignment="1">
      <alignment wrapText="1"/>
    </xf>
    <xf numFmtId="0" fontId="0" fillId="0" borderId="11" xfId="0" applyFont="1" applyBorder="1" applyAlignment="1">
      <alignment horizontal="center" wrapText="1"/>
    </xf>
    <xf numFmtId="14" fontId="2" fillId="0" borderId="11" xfId="0" applyNumberFormat="1" applyFont="1" applyBorder="1" applyAlignment="1">
      <alignment horizontal="center"/>
    </xf>
    <xf numFmtId="14" fontId="0" fillId="0" borderId="11" xfId="0" applyNumberFormat="1" applyFont="1" applyBorder="1"/>
    <xf numFmtId="14" fontId="0" fillId="0" borderId="13" xfId="0" applyNumberFormat="1" applyFont="1" applyBorder="1"/>
    <xf numFmtId="165" fontId="1" fillId="0" borderId="52" xfId="1" applyNumberFormat="1" applyBorder="1" applyAlignment="1" applyProtection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B2B2B2"/>
      <rgbColor rgb="FF7030A0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9D18E"/>
      <rgbColor rgb="FFFFFF99"/>
      <rgbColor rgb="FFB6B6B6"/>
      <rgbColor rgb="FFFFAA95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50"/>
  <sheetViews>
    <sheetView tabSelected="1" topLeftCell="A16" zoomScaleNormal="100" workbookViewId="0">
      <selection activeCell="I14" sqref="I14"/>
    </sheetView>
  </sheetViews>
  <sheetFormatPr baseColWidth="10" defaultColWidth="10.7109375" defaultRowHeight="15" x14ac:dyDescent="0.25"/>
  <cols>
    <col min="1" max="1" width="7.5703125" customWidth="1"/>
    <col min="2" max="2" width="23.7109375" style="10" customWidth="1"/>
    <col min="3" max="3" width="12.140625" style="11" customWidth="1"/>
    <col min="4" max="4" width="8.85546875" style="10" hidden="1" customWidth="1"/>
    <col min="5" max="5" width="10.7109375" style="12" hidden="1"/>
    <col min="6" max="6" width="8.28515625" style="10" hidden="1" customWidth="1"/>
    <col min="7" max="7" width="11" style="10" hidden="1" customWidth="1"/>
    <col min="8" max="8" width="10.7109375" style="10"/>
    <col min="9" max="9" width="11.42578125" style="10" customWidth="1"/>
    <col min="10" max="10" width="8.5703125" style="10" customWidth="1"/>
    <col min="11" max="11" width="8.42578125" style="13" customWidth="1"/>
    <col min="12" max="12" width="11.140625" style="14" customWidth="1"/>
    <col min="13" max="14" width="10.7109375" style="12" hidden="1"/>
    <col min="15" max="15" width="11.140625" style="12" hidden="1" customWidth="1"/>
    <col min="16" max="16" width="8.140625" style="12" customWidth="1"/>
    <col min="17" max="17" width="7.5703125" style="12" customWidth="1"/>
    <col min="18" max="35" width="11.28515625" style="12" hidden="1" customWidth="1"/>
    <col min="36" max="36" width="8.42578125" style="10" customWidth="1"/>
    <col min="37" max="37" width="8.140625" style="10" customWidth="1"/>
    <col min="38" max="38" width="9.140625" style="10" customWidth="1"/>
    <col min="39" max="39" width="9.42578125" style="10" customWidth="1"/>
    <col min="40" max="42" width="10.7109375" style="10"/>
    <col min="43" max="44" width="16.140625" style="10" customWidth="1"/>
    <col min="45" max="1019" width="10.7109375" style="10"/>
  </cols>
  <sheetData>
    <row r="1" spans="1:1024" x14ac:dyDescent="0.25">
      <c r="A1" s="15"/>
      <c r="B1" s="16" t="s">
        <v>0</v>
      </c>
      <c r="C1" s="17"/>
      <c r="D1" s="18" t="s">
        <v>1</v>
      </c>
      <c r="H1" s="19"/>
      <c r="I1" s="9" t="s">
        <v>2</v>
      </c>
      <c r="J1" s="9"/>
      <c r="K1" s="9"/>
      <c r="L1" s="9"/>
      <c r="M1"/>
      <c r="N1"/>
      <c r="O1"/>
      <c r="P1"/>
    </row>
    <row r="2" spans="1:1024" ht="18.600000000000001" customHeight="1" x14ac:dyDescent="0.25">
      <c r="A2" s="20" t="s">
        <v>3</v>
      </c>
      <c r="B2" s="21">
        <v>44950</v>
      </c>
      <c r="H2" s="22"/>
      <c r="I2" s="8" t="s">
        <v>4</v>
      </c>
      <c r="J2" s="8"/>
      <c r="K2" s="8"/>
      <c r="L2" s="8"/>
      <c r="M2"/>
      <c r="N2"/>
      <c r="O2"/>
      <c r="P2"/>
    </row>
    <row r="3" spans="1:1024" ht="14.1" customHeight="1" x14ac:dyDescent="0.25">
      <c r="A3" s="23"/>
      <c r="B3" s="24"/>
      <c r="H3" s="25"/>
      <c r="I3" s="7" t="s">
        <v>5</v>
      </c>
      <c r="J3" s="7"/>
      <c r="K3" s="7"/>
      <c r="L3" s="7"/>
      <c r="M3"/>
      <c r="N3"/>
      <c r="O3"/>
      <c r="P3"/>
    </row>
    <row r="4" spans="1:1024" s="38" customFormat="1" ht="38.25" x14ac:dyDescent="0.25">
      <c r="A4" s="26" t="s">
        <v>6</v>
      </c>
      <c r="B4" s="26" t="s">
        <v>7</v>
      </c>
      <c r="C4" s="27" t="s">
        <v>8</v>
      </c>
      <c r="D4" s="27" t="s">
        <v>9</v>
      </c>
      <c r="E4" s="28" t="s">
        <v>10</v>
      </c>
      <c r="F4" s="27" t="s">
        <v>11</v>
      </c>
      <c r="G4" s="27" t="s">
        <v>12</v>
      </c>
      <c r="H4" s="27" t="s">
        <v>13</v>
      </c>
      <c r="I4" s="27" t="s">
        <v>14</v>
      </c>
      <c r="J4" s="27" t="s">
        <v>15</v>
      </c>
      <c r="K4" s="29" t="s">
        <v>16</v>
      </c>
      <c r="L4" s="27" t="s">
        <v>17</v>
      </c>
      <c r="M4" s="30">
        <v>2019</v>
      </c>
      <c r="N4" s="30">
        <v>2020</v>
      </c>
      <c r="O4" s="30">
        <v>2021</v>
      </c>
      <c r="P4" s="30">
        <v>2022</v>
      </c>
      <c r="Q4" s="30">
        <v>2023</v>
      </c>
      <c r="R4" s="31">
        <v>2024</v>
      </c>
      <c r="S4" s="31">
        <v>2025</v>
      </c>
      <c r="T4" s="32">
        <v>2026</v>
      </c>
      <c r="U4" s="31">
        <v>2027</v>
      </c>
      <c r="V4" s="31">
        <v>2028</v>
      </c>
      <c r="W4" s="31">
        <v>2029</v>
      </c>
      <c r="X4" s="31">
        <v>2030</v>
      </c>
      <c r="Y4" s="32">
        <v>2031</v>
      </c>
      <c r="Z4" s="31">
        <v>2032</v>
      </c>
      <c r="AA4" s="31">
        <v>2033</v>
      </c>
      <c r="AB4" s="31">
        <v>2034</v>
      </c>
      <c r="AC4" s="31">
        <v>2035</v>
      </c>
      <c r="AD4" s="31">
        <v>2036</v>
      </c>
      <c r="AE4" s="31">
        <v>2037</v>
      </c>
      <c r="AF4" s="31">
        <v>2038</v>
      </c>
      <c r="AG4" s="31">
        <v>2039</v>
      </c>
      <c r="AH4" s="31">
        <v>2040</v>
      </c>
      <c r="AI4" s="33">
        <v>2041</v>
      </c>
      <c r="AJ4" s="34" t="str">
        <f>CONCATENATE("Provision ",TEXT(O4,"0000"))</f>
        <v>Provision 2021</v>
      </c>
      <c r="AK4" s="35" t="str">
        <f>CONCATENATE("Provision ",TEXT(P4,"0000"))</f>
        <v>Provision 2022</v>
      </c>
      <c r="AL4" s="36" t="str">
        <f>CONCATENATE("Provision ",TEXT(Q4,"0000"))</f>
        <v>Provision 2023</v>
      </c>
      <c r="AM4" s="37" t="s">
        <v>18</v>
      </c>
      <c r="AMF4"/>
      <c r="AMG4"/>
      <c r="AMH4"/>
      <c r="AMI4"/>
      <c r="AMJ4"/>
    </row>
    <row r="5" spans="1:1024" ht="14.85" customHeight="1" x14ac:dyDescent="0.25">
      <c r="A5" s="6">
        <v>1</v>
      </c>
      <c r="B5" s="5" t="s">
        <v>19</v>
      </c>
      <c r="C5" s="40" t="s">
        <v>20</v>
      </c>
      <c r="D5" s="41" t="s">
        <v>21</v>
      </c>
      <c r="E5" s="42">
        <v>43000</v>
      </c>
      <c r="F5" s="43" t="s">
        <v>22</v>
      </c>
      <c r="G5" s="43" t="s">
        <v>23</v>
      </c>
      <c r="H5" s="43"/>
      <c r="I5" s="44" t="s">
        <v>24</v>
      </c>
      <c r="J5" s="45" t="s">
        <v>25</v>
      </c>
      <c r="K5" s="46">
        <v>40</v>
      </c>
      <c r="L5" s="47" t="s">
        <v>26</v>
      </c>
      <c r="M5" s="42">
        <v>43733</v>
      </c>
      <c r="N5" s="48">
        <v>44129</v>
      </c>
      <c r="O5" s="49">
        <v>44494</v>
      </c>
      <c r="P5" s="50">
        <v>44829</v>
      </c>
      <c r="Q5" s="42">
        <v>45194</v>
      </c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51"/>
      <c r="AI5" s="52"/>
      <c r="AJ5" s="53">
        <f>SUM(M6:O6)</f>
        <v>120</v>
      </c>
      <c r="AK5" s="54">
        <f>P6</f>
        <v>40</v>
      </c>
      <c r="AL5" s="55">
        <f>Q6</f>
        <v>40</v>
      </c>
    </row>
    <row r="6" spans="1:1024" x14ac:dyDescent="0.25">
      <c r="A6" s="6"/>
      <c r="B6" s="5"/>
      <c r="C6" s="56"/>
      <c r="D6" s="57"/>
      <c r="E6" s="48"/>
      <c r="F6" s="57"/>
      <c r="G6" s="57" t="s">
        <v>27</v>
      </c>
      <c r="H6" s="57"/>
      <c r="I6" s="57"/>
      <c r="J6" s="58"/>
      <c r="K6" s="59"/>
      <c r="L6" s="60"/>
      <c r="M6" s="61">
        <f t="shared" ref="M6:AH6" si="0">$K$5</f>
        <v>40</v>
      </c>
      <c r="N6" s="61">
        <f t="shared" si="0"/>
        <v>40</v>
      </c>
      <c r="O6" s="61">
        <f t="shared" si="0"/>
        <v>40</v>
      </c>
      <c r="P6" s="62">
        <f t="shared" si="0"/>
        <v>40</v>
      </c>
      <c r="Q6" s="63">
        <f t="shared" si="0"/>
        <v>40</v>
      </c>
      <c r="R6" s="61">
        <f t="shared" si="0"/>
        <v>40</v>
      </c>
      <c r="S6" s="61">
        <f t="shared" si="0"/>
        <v>40</v>
      </c>
      <c r="T6" s="61">
        <f t="shared" si="0"/>
        <v>40</v>
      </c>
      <c r="U6" s="61">
        <f t="shared" si="0"/>
        <v>40</v>
      </c>
      <c r="V6" s="61">
        <f t="shared" si="0"/>
        <v>40</v>
      </c>
      <c r="W6" s="61">
        <f t="shared" si="0"/>
        <v>40</v>
      </c>
      <c r="X6" s="61">
        <f t="shared" si="0"/>
        <v>40</v>
      </c>
      <c r="Y6" s="61">
        <f t="shared" si="0"/>
        <v>40</v>
      </c>
      <c r="Z6" s="61">
        <f t="shared" si="0"/>
        <v>40</v>
      </c>
      <c r="AA6" s="61">
        <f t="shared" si="0"/>
        <v>40</v>
      </c>
      <c r="AB6" s="61">
        <f t="shared" si="0"/>
        <v>40</v>
      </c>
      <c r="AC6" s="61">
        <f t="shared" si="0"/>
        <v>40</v>
      </c>
      <c r="AD6" s="61">
        <f t="shared" si="0"/>
        <v>40</v>
      </c>
      <c r="AE6" s="61">
        <f t="shared" si="0"/>
        <v>40</v>
      </c>
      <c r="AF6" s="61">
        <f t="shared" si="0"/>
        <v>40</v>
      </c>
      <c r="AG6" s="61">
        <f t="shared" si="0"/>
        <v>40</v>
      </c>
      <c r="AH6" s="61">
        <f t="shared" si="0"/>
        <v>40</v>
      </c>
      <c r="AI6" s="64"/>
      <c r="AJ6" s="65"/>
      <c r="AK6" s="66"/>
      <c r="AL6" s="66"/>
    </row>
    <row r="7" spans="1:1024" ht="6.75" customHeight="1" x14ac:dyDescent="0.25">
      <c r="A7" s="67"/>
      <c r="B7" s="68"/>
      <c r="C7" s="69"/>
      <c r="D7" s="70"/>
      <c r="E7" s="71"/>
      <c r="F7" s="70"/>
      <c r="G7" s="70"/>
      <c r="H7" s="70"/>
      <c r="I7" s="70"/>
      <c r="J7" s="72"/>
      <c r="K7" s="73"/>
      <c r="L7" s="74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5"/>
      <c r="AJ7" s="76"/>
      <c r="AK7" s="77"/>
      <c r="AL7" s="77"/>
    </row>
    <row r="8" spans="1:1024" ht="14.25" customHeight="1" x14ac:dyDescent="0.25">
      <c r="A8" s="6">
        <v>2</v>
      </c>
      <c r="B8" s="4" t="s">
        <v>28</v>
      </c>
      <c r="C8" s="40" t="s">
        <v>29</v>
      </c>
      <c r="D8" s="41" t="s">
        <v>21</v>
      </c>
      <c r="E8" s="42">
        <v>42951</v>
      </c>
      <c r="F8" s="41" t="s">
        <v>22</v>
      </c>
      <c r="G8" s="43" t="s">
        <v>23</v>
      </c>
      <c r="H8" s="43"/>
      <c r="I8" s="44" t="s">
        <v>30</v>
      </c>
      <c r="J8" s="45" t="s">
        <v>25</v>
      </c>
      <c r="K8" s="78">
        <v>60</v>
      </c>
      <c r="L8" s="79" t="s">
        <v>31</v>
      </c>
      <c r="M8" s="80"/>
      <c r="N8" s="81">
        <f t="shared" ref="N8:AI8" si="1">$K8</f>
        <v>60</v>
      </c>
      <c r="O8" s="81">
        <f t="shared" si="1"/>
        <v>60</v>
      </c>
      <c r="P8" s="82">
        <f t="shared" si="1"/>
        <v>60</v>
      </c>
      <c r="Q8" s="83">
        <f t="shared" si="1"/>
        <v>60</v>
      </c>
      <c r="R8" s="82">
        <f t="shared" si="1"/>
        <v>60</v>
      </c>
      <c r="S8" s="82">
        <f t="shared" si="1"/>
        <v>60</v>
      </c>
      <c r="T8" s="82">
        <f t="shared" si="1"/>
        <v>60</v>
      </c>
      <c r="U8" s="82">
        <f t="shared" si="1"/>
        <v>60</v>
      </c>
      <c r="V8" s="82">
        <f t="shared" si="1"/>
        <v>60</v>
      </c>
      <c r="W8" s="82">
        <f t="shared" si="1"/>
        <v>60</v>
      </c>
      <c r="X8" s="82">
        <f t="shared" si="1"/>
        <v>60</v>
      </c>
      <c r="Y8" s="82">
        <f t="shared" si="1"/>
        <v>60</v>
      </c>
      <c r="Z8" s="82">
        <f t="shared" si="1"/>
        <v>60</v>
      </c>
      <c r="AA8" s="82">
        <f t="shared" si="1"/>
        <v>60</v>
      </c>
      <c r="AB8" s="82">
        <f t="shared" si="1"/>
        <v>60</v>
      </c>
      <c r="AC8" s="82">
        <f t="shared" si="1"/>
        <v>60</v>
      </c>
      <c r="AD8" s="82">
        <f t="shared" si="1"/>
        <v>60</v>
      </c>
      <c r="AE8" s="82">
        <f t="shared" si="1"/>
        <v>60</v>
      </c>
      <c r="AF8" s="82">
        <f t="shared" si="1"/>
        <v>60</v>
      </c>
      <c r="AG8" s="82">
        <f t="shared" si="1"/>
        <v>60</v>
      </c>
      <c r="AH8" s="82">
        <f t="shared" si="1"/>
        <v>60</v>
      </c>
      <c r="AI8" s="82">
        <f t="shared" si="1"/>
        <v>60</v>
      </c>
      <c r="AJ8" s="84">
        <f>N8+O8</f>
        <v>120</v>
      </c>
      <c r="AK8" s="85">
        <f>P8</f>
        <v>60</v>
      </c>
      <c r="AL8" s="86">
        <f>Q8</f>
        <v>60</v>
      </c>
    </row>
    <row r="9" spans="1:1024" x14ac:dyDescent="0.25">
      <c r="A9" s="6"/>
      <c r="B9" s="4"/>
      <c r="C9" s="87"/>
      <c r="D9" s="88"/>
      <c r="E9" s="89"/>
      <c r="F9" s="88"/>
      <c r="G9" s="88"/>
      <c r="H9" s="88"/>
      <c r="I9" s="88"/>
      <c r="J9" s="90"/>
      <c r="K9" s="91"/>
      <c r="L9" s="92"/>
      <c r="M9" s="93"/>
      <c r="N9" s="93"/>
      <c r="O9" s="93"/>
      <c r="P9" s="94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5"/>
      <c r="AJ9" s="96"/>
      <c r="AK9" s="97"/>
      <c r="AL9" s="97"/>
    </row>
    <row r="10" spans="1:1024" ht="6.75" customHeight="1" x14ac:dyDescent="0.25">
      <c r="A10" s="67"/>
      <c r="B10" s="68"/>
      <c r="C10" s="69"/>
      <c r="D10" s="70"/>
      <c r="E10" s="71"/>
      <c r="F10" s="70"/>
      <c r="G10" s="70"/>
      <c r="H10" s="70"/>
      <c r="I10" s="70"/>
      <c r="J10" s="72"/>
      <c r="K10" s="73"/>
      <c r="L10" s="74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5"/>
      <c r="AJ10" s="76"/>
      <c r="AK10" s="77"/>
      <c r="AL10" s="77"/>
    </row>
    <row r="11" spans="1:1024" s="114" customFormat="1" ht="55.15" customHeight="1" x14ac:dyDescent="0.25">
      <c r="A11" s="6">
        <v>3</v>
      </c>
      <c r="B11" s="98" t="s">
        <v>32</v>
      </c>
      <c r="C11" s="99" t="s">
        <v>33</v>
      </c>
      <c r="D11" s="100" t="s">
        <v>21</v>
      </c>
      <c r="E11" s="101">
        <v>43600</v>
      </c>
      <c r="F11" s="99" t="s">
        <v>34</v>
      </c>
      <c r="G11" s="102"/>
      <c r="H11" s="102"/>
      <c r="I11" s="3" t="s">
        <v>35</v>
      </c>
      <c r="J11" s="103" t="s">
        <v>36</v>
      </c>
      <c r="K11" s="104">
        <v>0.04</v>
      </c>
      <c r="L11" s="105" t="s">
        <v>37</v>
      </c>
      <c r="M11" s="106">
        <f>IF(M$4&gt;VALUE(RIGHT($L11,4)),$K11*N12,)</f>
        <v>0</v>
      </c>
      <c r="N11" s="106">
        <f>IF(N$4&gt;VALUE(RIGHT($L11,4)),$K11*O12,)</f>
        <v>0</v>
      </c>
      <c r="O11" s="107">
        <f t="shared" ref="O11:AH11" si="2">IF(O$4&gt;VALUE(RIGHT($L11,4)),$K11*N12,)</f>
        <v>222.64000000000001</v>
      </c>
      <c r="P11" s="107">
        <f t="shared" si="2"/>
        <v>203.36</v>
      </c>
      <c r="Q11" s="108">
        <f t="shared" si="2"/>
        <v>0</v>
      </c>
      <c r="R11" s="107">
        <f t="shared" si="2"/>
        <v>0</v>
      </c>
      <c r="S11" s="107">
        <f t="shared" si="2"/>
        <v>0</v>
      </c>
      <c r="T11" s="107">
        <f t="shared" si="2"/>
        <v>0</v>
      </c>
      <c r="U11" s="107">
        <f t="shared" si="2"/>
        <v>0</v>
      </c>
      <c r="V11" s="107">
        <f t="shared" si="2"/>
        <v>0</v>
      </c>
      <c r="W11" s="107">
        <f t="shared" si="2"/>
        <v>0</v>
      </c>
      <c r="X11" s="107">
        <f t="shared" si="2"/>
        <v>0</v>
      </c>
      <c r="Y11" s="107">
        <f t="shared" si="2"/>
        <v>0</v>
      </c>
      <c r="Z11" s="107">
        <f t="shared" si="2"/>
        <v>0</v>
      </c>
      <c r="AA11" s="107">
        <f t="shared" si="2"/>
        <v>0</v>
      </c>
      <c r="AB11" s="107">
        <f t="shared" si="2"/>
        <v>0</v>
      </c>
      <c r="AC11" s="107">
        <f t="shared" si="2"/>
        <v>0</v>
      </c>
      <c r="AD11" s="107">
        <f t="shared" si="2"/>
        <v>0</v>
      </c>
      <c r="AE11" s="107">
        <f t="shared" si="2"/>
        <v>0</v>
      </c>
      <c r="AF11" s="107">
        <f t="shared" si="2"/>
        <v>0</v>
      </c>
      <c r="AG11" s="107">
        <f t="shared" si="2"/>
        <v>0</v>
      </c>
      <c r="AH11" s="107">
        <f t="shared" si="2"/>
        <v>0</v>
      </c>
      <c r="AI11" s="109"/>
      <c r="AJ11" s="110">
        <f>O11</f>
        <v>222.64000000000001</v>
      </c>
      <c r="AK11" s="111">
        <f>P11</f>
        <v>203.36</v>
      </c>
      <c r="AL11" s="112">
        <v>226</v>
      </c>
      <c r="AM11" s="113"/>
      <c r="AN11" s="12"/>
      <c r="AMF11"/>
      <c r="AMG11"/>
      <c r="AMH11"/>
      <c r="AMI11"/>
      <c r="AMJ11"/>
    </row>
    <row r="12" spans="1:1024" ht="32.25" customHeight="1" x14ac:dyDescent="0.25">
      <c r="A12" s="6"/>
      <c r="B12" s="115"/>
      <c r="C12" s="116"/>
      <c r="D12" s="117"/>
      <c r="E12" s="118"/>
      <c r="F12" s="117"/>
      <c r="G12" s="119"/>
      <c r="H12" s="119"/>
      <c r="I12" s="3"/>
      <c r="J12" s="120"/>
      <c r="K12" s="10"/>
      <c r="L12" s="121" t="s">
        <v>38</v>
      </c>
      <c r="M12" s="122"/>
      <c r="N12" s="123">
        <v>5566</v>
      </c>
      <c r="O12" s="107">
        <v>5084</v>
      </c>
      <c r="P12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5"/>
      <c r="AJ12" s="126"/>
      <c r="AK12" s="127"/>
      <c r="AL12" s="127"/>
    </row>
    <row r="13" spans="1:1024" ht="6.75" customHeight="1" x14ac:dyDescent="0.25">
      <c r="A13" s="67"/>
      <c r="B13" s="68"/>
      <c r="C13" s="69"/>
      <c r="D13" s="70"/>
      <c r="E13" s="71"/>
      <c r="F13" s="70"/>
      <c r="G13" s="70"/>
      <c r="H13" s="70"/>
      <c r="I13" s="70"/>
      <c r="J13" s="72"/>
      <c r="K13" s="73"/>
      <c r="L13" s="74"/>
      <c r="M13" s="128"/>
      <c r="N13" s="128"/>
      <c r="O13" s="128"/>
      <c r="P13" s="71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9"/>
      <c r="AJ13" s="130"/>
      <c r="AK13" s="131"/>
      <c r="AL13" s="131"/>
    </row>
    <row r="14" spans="1:1024" s="114" customFormat="1" ht="60" x14ac:dyDescent="0.25">
      <c r="A14" s="6">
        <v>4</v>
      </c>
      <c r="B14" s="132" t="s">
        <v>39</v>
      </c>
      <c r="C14" s="133" t="s">
        <v>40</v>
      </c>
      <c r="D14" s="134" t="s">
        <v>21</v>
      </c>
      <c r="E14" s="135">
        <v>43223</v>
      </c>
      <c r="F14" s="133" t="s">
        <v>34</v>
      </c>
      <c r="G14" s="133"/>
      <c r="H14" s="133"/>
      <c r="I14" s="134" t="s">
        <v>30</v>
      </c>
      <c r="J14" s="136" t="s">
        <v>41</v>
      </c>
      <c r="K14" s="137">
        <v>200</v>
      </c>
      <c r="L14" s="79" t="s">
        <v>42</v>
      </c>
      <c r="M14" s="138">
        <f t="shared" ref="M14:AH14" si="3">IF(M$4&gt;VALUE(RIGHT($L14,4)),$K14,)</f>
        <v>0</v>
      </c>
      <c r="N14" s="138">
        <f t="shared" si="3"/>
        <v>0</v>
      </c>
      <c r="O14" s="139">
        <f t="shared" si="3"/>
        <v>200</v>
      </c>
      <c r="P14" s="140">
        <f t="shared" si="3"/>
        <v>200</v>
      </c>
      <c r="Q14" s="141">
        <f t="shared" si="3"/>
        <v>200</v>
      </c>
      <c r="R14" s="141">
        <f t="shared" si="3"/>
        <v>200</v>
      </c>
      <c r="S14" s="141">
        <f t="shared" si="3"/>
        <v>200</v>
      </c>
      <c r="T14" s="141">
        <f t="shared" si="3"/>
        <v>200</v>
      </c>
      <c r="U14" s="141">
        <f t="shared" si="3"/>
        <v>200</v>
      </c>
      <c r="V14" s="141">
        <f t="shared" si="3"/>
        <v>200</v>
      </c>
      <c r="W14" s="141">
        <f t="shared" si="3"/>
        <v>200</v>
      </c>
      <c r="X14" s="141">
        <f t="shared" si="3"/>
        <v>200</v>
      </c>
      <c r="Y14" s="141">
        <f t="shared" si="3"/>
        <v>200</v>
      </c>
      <c r="Z14" s="141">
        <f t="shared" si="3"/>
        <v>200</v>
      </c>
      <c r="AA14" s="141">
        <f t="shared" si="3"/>
        <v>200</v>
      </c>
      <c r="AB14" s="141">
        <f t="shared" si="3"/>
        <v>200</v>
      </c>
      <c r="AC14" s="141">
        <f t="shared" si="3"/>
        <v>200</v>
      </c>
      <c r="AD14" s="141">
        <f t="shared" si="3"/>
        <v>200</v>
      </c>
      <c r="AE14" s="141">
        <f t="shared" si="3"/>
        <v>200</v>
      </c>
      <c r="AF14" s="141">
        <f t="shared" si="3"/>
        <v>200</v>
      </c>
      <c r="AG14" s="141">
        <f t="shared" si="3"/>
        <v>200</v>
      </c>
      <c r="AH14" s="141">
        <f t="shared" si="3"/>
        <v>200</v>
      </c>
      <c r="AI14" s="142"/>
      <c r="AJ14" s="143">
        <f>O14</f>
        <v>200</v>
      </c>
      <c r="AK14" s="144">
        <f>P14</f>
        <v>200</v>
      </c>
      <c r="AL14" s="145">
        <f>Q14</f>
        <v>200</v>
      </c>
      <c r="AN14" s="146"/>
      <c r="AMF14"/>
      <c r="AMG14"/>
      <c r="AMH14"/>
      <c r="AMI14"/>
      <c r="AMJ14"/>
    </row>
    <row r="15" spans="1:1024" x14ac:dyDescent="0.25">
      <c r="A15" s="6"/>
      <c r="B15" s="147"/>
      <c r="C15" s="116"/>
      <c r="D15" s="117"/>
      <c r="E15" s="118"/>
      <c r="F15" s="117"/>
      <c r="G15" s="117"/>
      <c r="H15" s="117"/>
      <c r="I15" s="116"/>
      <c r="J15" s="148"/>
      <c r="K15" s="149"/>
      <c r="L15" s="150"/>
      <c r="M15" s="118"/>
      <c r="N15" s="151"/>
      <c r="O15" s="151"/>
      <c r="P15" s="152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3"/>
      <c r="AK15" s="97"/>
      <c r="AL15" s="97"/>
    </row>
    <row r="16" spans="1:1024" ht="6.75" customHeight="1" x14ac:dyDescent="0.25">
      <c r="A16" s="67"/>
      <c r="B16" s="68"/>
      <c r="C16" s="69"/>
      <c r="D16" s="70"/>
      <c r="E16" s="71"/>
      <c r="F16" s="70"/>
      <c r="G16" s="70"/>
      <c r="H16" s="70"/>
      <c r="I16" s="70"/>
      <c r="J16" s="72"/>
      <c r="K16" s="73"/>
      <c r="L16" s="74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5"/>
      <c r="AJ16" s="76"/>
      <c r="AK16" s="77"/>
      <c r="AL16" s="77"/>
    </row>
    <row r="17" spans="1:1024" s="165" customFormat="1" ht="55.15" customHeight="1" x14ac:dyDescent="0.25">
      <c r="A17" s="6">
        <v>5</v>
      </c>
      <c r="B17" s="2" t="s">
        <v>43</v>
      </c>
      <c r="C17" s="154" t="s">
        <v>44</v>
      </c>
      <c r="D17" s="155" t="s">
        <v>21</v>
      </c>
      <c r="E17" s="156">
        <v>43649</v>
      </c>
      <c r="F17" s="154" t="s">
        <v>34</v>
      </c>
      <c r="G17" s="154"/>
      <c r="H17" s="154"/>
      <c r="I17" s="155" t="s">
        <v>45</v>
      </c>
      <c r="J17" s="157" t="s">
        <v>25</v>
      </c>
      <c r="K17" s="158">
        <v>160</v>
      </c>
      <c r="L17" s="79" t="s">
        <v>46</v>
      </c>
      <c r="M17" s="159">
        <f t="shared" ref="M17:AH17" si="4">IF(M$4&gt;VALUE(RIGHT($L17,4)),$K17,)</f>
        <v>0</v>
      </c>
      <c r="N17" s="159">
        <f t="shared" si="4"/>
        <v>0</v>
      </c>
      <c r="O17" s="160">
        <f t="shared" si="4"/>
        <v>160</v>
      </c>
      <c r="P17" s="161">
        <f t="shared" si="4"/>
        <v>160</v>
      </c>
      <c r="Q17" s="162">
        <f t="shared" si="4"/>
        <v>160</v>
      </c>
      <c r="R17" s="162">
        <f t="shared" si="4"/>
        <v>160</v>
      </c>
      <c r="S17" s="162">
        <f t="shared" si="4"/>
        <v>160</v>
      </c>
      <c r="T17" s="162">
        <f t="shared" si="4"/>
        <v>160</v>
      </c>
      <c r="U17" s="162">
        <f t="shared" si="4"/>
        <v>160</v>
      </c>
      <c r="V17" s="162">
        <f t="shared" si="4"/>
        <v>160</v>
      </c>
      <c r="W17" s="162">
        <f t="shared" si="4"/>
        <v>160</v>
      </c>
      <c r="X17" s="162">
        <f t="shared" si="4"/>
        <v>160</v>
      </c>
      <c r="Y17" s="162">
        <f t="shared" si="4"/>
        <v>160</v>
      </c>
      <c r="Z17" s="162">
        <f t="shared" si="4"/>
        <v>160</v>
      </c>
      <c r="AA17" s="162">
        <f t="shared" si="4"/>
        <v>160</v>
      </c>
      <c r="AB17" s="162">
        <f t="shared" si="4"/>
        <v>160</v>
      </c>
      <c r="AC17" s="162">
        <f t="shared" si="4"/>
        <v>160</v>
      </c>
      <c r="AD17" s="162">
        <f t="shared" si="4"/>
        <v>160</v>
      </c>
      <c r="AE17" s="162">
        <f t="shared" si="4"/>
        <v>160</v>
      </c>
      <c r="AF17" s="162">
        <f t="shared" si="4"/>
        <v>160</v>
      </c>
      <c r="AG17" s="162">
        <f t="shared" si="4"/>
        <v>160</v>
      </c>
      <c r="AH17" s="162">
        <f t="shared" si="4"/>
        <v>160</v>
      </c>
      <c r="AI17" s="163"/>
      <c r="AJ17" s="164">
        <f>O17</f>
        <v>160</v>
      </c>
      <c r="AK17" s="144">
        <f>P17</f>
        <v>160</v>
      </c>
      <c r="AL17" s="145">
        <f>Q17</f>
        <v>160</v>
      </c>
      <c r="AMF17"/>
      <c r="AMG17"/>
      <c r="AMH17"/>
      <c r="AMI17"/>
      <c r="AMJ17"/>
    </row>
    <row r="18" spans="1:1024" x14ac:dyDescent="0.25">
      <c r="A18" s="6"/>
      <c r="B18" s="2"/>
      <c r="C18" s="116"/>
      <c r="D18" s="117"/>
      <c r="E18" s="118"/>
      <c r="F18" s="117"/>
      <c r="G18" s="117"/>
      <c r="H18" s="117"/>
      <c r="I18" s="117"/>
      <c r="J18" s="148"/>
      <c r="K18" s="149"/>
      <c r="L18" s="166"/>
      <c r="M18" s="118"/>
      <c r="N18" s="151"/>
      <c r="O18" s="151"/>
      <c r="P18" s="152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3"/>
      <c r="AK18" s="97"/>
      <c r="AL18" s="97"/>
    </row>
    <row r="19" spans="1:1024" ht="6.75" customHeight="1" x14ac:dyDescent="0.25">
      <c r="A19" s="67"/>
      <c r="B19" s="68"/>
      <c r="C19" s="69"/>
      <c r="D19" s="70"/>
      <c r="E19" s="71"/>
      <c r="F19" s="70"/>
      <c r="G19" s="70"/>
      <c r="H19" s="70"/>
      <c r="I19" s="70"/>
      <c r="J19" s="72"/>
      <c r="K19" s="73"/>
      <c r="L19" s="74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5"/>
      <c r="AJ19" s="76"/>
      <c r="AK19" s="77"/>
      <c r="AL19" s="77"/>
    </row>
    <row r="20" spans="1:1024" s="114" customFormat="1" ht="57" customHeight="1" x14ac:dyDescent="0.25">
      <c r="A20" s="39">
        <v>6</v>
      </c>
      <c r="B20" s="167" t="s">
        <v>47</v>
      </c>
      <c r="C20" s="133" t="s">
        <v>48</v>
      </c>
      <c r="D20" s="134" t="s">
        <v>21</v>
      </c>
      <c r="E20" s="135">
        <v>44245</v>
      </c>
      <c r="F20" s="133" t="s">
        <v>34</v>
      </c>
      <c r="G20" s="133"/>
      <c r="H20" s="133"/>
      <c r="I20" s="133" t="s">
        <v>49</v>
      </c>
      <c r="J20" s="168" t="s">
        <v>25</v>
      </c>
      <c r="K20" s="169">
        <v>60</v>
      </c>
      <c r="L20" s="47">
        <v>44541</v>
      </c>
      <c r="M20" s="170">
        <f>IF(M$4&gt;VALUE(RIGHT($L20,4)),$K20,)</f>
        <v>0</v>
      </c>
      <c r="N20" s="170">
        <f>IF(N$4&gt;VALUE(RIGHT($L20,4)),$K20,)</f>
        <v>0</v>
      </c>
      <c r="O20" s="170">
        <f>IF(O$4&gt;VALUE(RIGHT($L20,4)),$K20,)</f>
        <v>0</v>
      </c>
      <c r="P20" s="171">
        <f>$K20</f>
        <v>60</v>
      </c>
      <c r="Q20" s="171">
        <f>$K20</f>
        <v>60</v>
      </c>
      <c r="R20" s="172">
        <f>$K20</f>
        <v>60</v>
      </c>
      <c r="S20" s="172">
        <f>$K20</f>
        <v>60</v>
      </c>
      <c r="T20" s="173">
        <f>5*$K20</f>
        <v>300</v>
      </c>
      <c r="U20" s="172">
        <f>$K20</f>
        <v>60</v>
      </c>
      <c r="V20" s="172">
        <f>$K20</f>
        <v>60</v>
      </c>
      <c r="W20" s="172">
        <f>$K20</f>
        <v>60</v>
      </c>
      <c r="X20" s="172">
        <f>$K20</f>
        <v>60</v>
      </c>
      <c r="Y20" s="174">
        <f>5*$K20</f>
        <v>300</v>
      </c>
      <c r="Z20" s="172">
        <f>$K20</f>
        <v>60</v>
      </c>
      <c r="AA20" s="172">
        <f>$K20</f>
        <v>60</v>
      </c>
      <c r="AB20" s="172">
        <f>$K20</f>
        <v>60</v>
      </c>
      <c r="AC20" s="172">
        <f>$K20</f>
        <v>60</v>
      </c>
      <c r="AD20" s="174">
        <f>5*$K20</f>
        <v>300</v>
      </c>
      <c r="AE20" s="172">
        <f>$K20</f>
        <v>60</v>
      </c>
      <c r="AF20" s="172">
        <f>$K20</f>
        <v>60</v>
      </c>
      <c r="AG20" s="172">
        <f>$K20</f>
        <v>60</v>
      </c>
      <c r="AH20" s="172">
        <f>$K20</f>
        <v>60</v>
      </c>
      <c r="AI20" s="174">
        <f>5*$K20</f>
        <v>300</v>
      </c>
      <c r="AJ20" s="175"/>
      <c r="AK20" s="97">
        <f>P20</f>
        <v>60</v>
      </c>
      <c r="AL20" s="86">
        <f>Q20</f>
        <v>60</v>
      </c>
      <c r="AMF20"/>
      <c r="AMG20"/>
      <c r="AMH20"/>
      <c r="AMI20"/>
      <c r="AMJ20"/>
    </row>
    <row r="21" spans="1:1024" ht="6.75" customHeight="1" x14ac:dyDescent="0.25">
      <c r="A21" s="67"/>
      <c r="B21" s="68"/>
      <c r="C21" s="69"/>
      <c r="D21" s="70"/>
      <c r="E21" s="71"/>
      <c r="F21" s="70"/>
      <c r="G21" s="70"/>
      <c r="H21" s="70"/>
      <c r="I21" s="70"/>
      <c r="J21" s="72"/>
      <c r="K21" s="73"/>
      <c r="L21" s="74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5"/>
      <c r="AJ21" s="76"/>
      <c r="AK21" s="77"/>
      <c r="AL21" s="77"/>
    </row>
    <row r="22" spans="1:1024" s="114" customFormat="1" ht="95.45" customHeight="1" x14ac:dyDescent="0.25">
      <c r="A22" s="6">
        <v>7</v>
      </c>
      <c r="B22" s="1" t="s">
        <v>50</v>
      </c>
      <c r="C22" s="177" t="s">
        <v>51</v>
      </c>
      <c r="D22" s="178" t="s">
        <v>52</v>
      </c>
      <c r="E22" s="179">
        <v>44279</v>
      </c>
      <c r="F22" s="180" t="s">
        <v>53</v>
      </c>
      <c r="G22" s="180"/>
      <c r="H22" s="180"/>
      <c r="I22" s="181" t="s">
        <v>54</v>
      </c>
      <c r="J22" s="182" t="s">
        <v>36</v>
      </c>
      <c r="K22" s="183">
        <v>0.04</v>
      </c>
      <c r="L22" s="184">
        <v>44536</v>
      </c>
      <c r="M22" s="106">
        <f>IF(M$4&gt;VALUE(RIGHT($L22,4)),$K22*M23,)</f>
        <v>0</v>
      </c>
      <c r="N22" s="106">
        <f>IF(N$4&gt;VALUE(RIGHT($L22,4)),$K22*O23,)</f>
        <v>0</v>
      </c>
      <c r="O22" s="185">
        <f>IF(P$4&gt;VALUE(RIGHT($L22,4)),$K22*O23,)</f>
        <v>0</v>
      </c>
      <c r="P22" s="186">
        <f>IF(P$4&gt;VALUE(RIGHT($L22,4)),,$K22*O23)</f>
        <v>201.8</v>
      </c>
      <c r="Q22" s="108">
        <f>IF(Q$4&gt;VALUE(RIGHT($L22,4)),,$K22*P23)</f>
        <v>0</v>
      </c>
      <c r="R22" s="123">
        <f t="shared" ref="R22:AI22" si="5">IF(R$4&gt;VALUE(RIGHT($L22,4)),,$K22*R23)</f>
        <v>0</v>
      </c>
      <c r="S22" s="123">
        <f t="shared" si="5"/>
        <v>0</v>
      </c>
      <c r="T22" s="123">
        <f t="shared" si="5"/>
        <v>0</v>
      </c>
      <c r="U22" s="123">
        <f t="shared" si="5"/>
        <v>0</v>
      </c>
      <c r="V22" s="123">
        <f t="shared" si="5"/>
        <v>0</v>
      </c>
      <c r="W22" s="123">
        <f t="shared" si="5"/>
        <v>0</v>
      </c>
      <c r="X22" s="123">
        <f t="shared" si="5"/>
        <v>0</v>
      </c>
      <c r="Y22" s="123">
        <f t="shared" si="5"/>
        <v>0</v>
      </c>
      <c r="Z22" s="123">
        <f t="shared" si="5"/>
        <v>0</v>
      </c>
      <c r="AA22" s="123">
        <f t="shared" si="5"/>
        <v>0</v>
      </c>
      <c r="AB22" s="123">
        <f t="shared" si="5"/>
        <v>0</v>
      </c>
      <c r="AC22" s="123">
        <f t="shared" si="5"/>
        <v>0</v>
      </c>
      <c r="AD22" s="123">
        <f t="shared" si="5"/>
        <v>0</v>
      </c>
      <c r="AE22" s="123">
        <f t="shared" si="5"/>
        <v>0</v>
      </c>
      <c r="AF22" s="123">
        <f t="shared" si="5"/>
        <v>0</v>
      </c>
      <c r="AG22" s="123">
        <f t="shared" si="5"/>
        <v>0</v>
      </c>
      <c r="AH22" s="123">
        <f t="shared" si="5"/>
        <v>0</v>
      </c>
      <c r="AI22" s="123">
        <f t="shared" si="5"/>
        <v>0</v>
      </c>
      <c r="AJ22" s="187"/>
      <c r="AK22" s="188">
        <f>P22</f>
        <v>201.8</v>
      </c>
      <c r="AL22" s="86">
        <f>Q22</f>
        <v>0</v>
      </c>
      <c r="AMF22"/>
      <c r="AMG22"/>
      <c r="AMH22"/>
      <c r="AMI22"/>
      <c r="AMJ22"/>
    </row>
    <row r="23" spans="1:1024" s="199" customFormat="1" ht="17.850000000000001" customHeight="1" x14ac:dyDescent="0.25">
      <c r="A23" s="6"/>
      <c r="B23" s="6"/>
      <c r="C23" s="189"/>
      <c r="D23" s="190"/>
      <c r="E23" s="191"/>
      <c r="F23" s="190"/>
      <c r="G23" s="190"/>
      <c r="H23" s="190"/>
      <c r="I23" s="190"/>
      <c r="J23" s="192"/>
      <c r="K23" s="193" t="s">
        <v>55</v>
      </c>
      <c r="L23" s="194"/>
      <c r="M23" s="191"/>
      <c r="N23"/>
      <c r="O23" s="195">
        <v>5045</v>
      </c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6"/>
      <c r="AJ23" s="197"/>
      <c r="AK23" s="198"/>
      <c r="AL23" s="198"/>
      <c r="AMF23" s="200"/>
      <c r="AMG23" s="200"/>
      <c r="AMH23" s="200"/>
      <c r="AMI23" s="200"/>
      <c r="AMJ23" s="200"/>
    </row>
    <row r="24" spans="1:1024" ht="6.75" customHeight="1" x14ac:dyDescent="0.25">
      <c r="A24" s="68"/>
      <c r="B24" s="68"/>
      <c r="C24" s="69"/>
      <c r="D24" s="70"/>
      <c r="E24" s="71"/>
      <c r="F24" s="70"/>
      <c r="G24" s="70"/>
      <c r="H24" s="70"/>
      <c r="I24" s="70"/>
      <c r="J24" s="72"/>
      <c r="K24" s="73"/>
      <c r="L24" s="74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5"/>
      <c r="AJ24" s="76"/>
      <c r="AK24" s="201"/>
      <c r="AL24" s="201"/>
    </row>
    <row r="25" spans="1:1024" ht="32.25" customHeight="1" x14ac:dyDescent="0.25">
      <c r="A25" s="39"/>
      <c r="B25" s="202"/>
      <c r="C25" s="203"/>
      <c r="D25" s="204"/>
      <c r="E25" s="205"/>
      <c r="F25" s="206"/>
      <c r="G25" s="206"/>
      <c r="H25" s="206"/>
      <c r="I25" s="207"/>
      <c r="J25" s="208"/>
      <c r="K25" s="209"/>
      <c r="L25" s="210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2"/>
      <c r="AJ25" s="213"/>
      <c r="AK25" s="214"/>
      <c r="AL25" s="214"/>
    </row>
    <row r="26" spans="1:1024" ht="6.75" customHeight="1" x14ac:dyDescent="0.25">
      <c r="A26" s="68"/>
      <c r="B26" s="68"/>
      <c r="C26" s="69"/>
      <c r="D26" s="70"/>
      <c r="E26" s="71"/>
      <c r="F26" s="70"/>
      <c r="G26" s="70"/>
      <c r="H26" s="70"/>
      <c r="I26" s="70"/>
      <c r="J26" s="72"/>
      <c r="K26" s="73"/>
      <c r="L26" s="74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5"/>
      <c r="AJ26" s="76"/>
      <c r="AK26" s="201"/>
      <c r="AL26" s="201"/>
    </row>
    <row r="27" spans="1:1024" s="114" customFormat="1" x14ac:dyDescent="0.25">
      <c r="A27" s="6"/>
      <c r="B27" s="176"/>
      <c r="C27" s="177"/>
      <c r="D27" s="178"/>
      <c r="E27" s="179"/>
      <c r="F27" s="180"/>
      <c r="G27" s="180"/>
      <c r="H27" s="180"/>
      <c r="I27" s="180"/>
      <c r="J27" s="182"/>
      <c r="K27" s="183"/>
      <c r="L27" s="184"/>
      <c r="M27" s="215"/>
      <c r="N27" s="215"/>
      <c r="O27" s="186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39"/>
      <c r="AI27" s="139"/>
      <c r="AJ27" s="216"/>
      <c r="AK27" s="217"/>
      <c r="AL27" s="217"/>
      <c r="AMF27"/>
      <c r="AMG27"/>
      <c r="AMH27"/>
      <c r="AMI27"/>
      <c r="AMJ27"/>
    </row>
    <row r="28" spans="1:1024" ht="32.25" customHeight="1" x14ac:dyDescent="0.25">
      <c r="A28" s="6"/>
      <c r="B28" s="202"/>
      <c r="C28" s="203"/>
      <c r="D28" s="204"/>
      <c r="E28" s="205"/>
      <c r="F28" s="206"/>
      <c r="G28" s="206"/>
      <c r="H28" s="206"/>
      <c r="I28" s="207"/>
      <c r="J28" s="208"/>
      <c r="K28" s="209"/>
      <c r="L28" s="210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2"/>
      <c r="AJ28" s="213"/>
      <c r="AK28" s="214"/>
      <c r="AL28" s="214"/>
    </row>
    <row r="29" spans="1:1024" ht="6.75" customHeight="1" x14ac:dyDescent="0.25">
      <c r="A29" s="68"/>
      <c r="B29" s="68"/>
      <c r="C29" s="69"/>
      <c r="D29" s="70"/>
      <c r="E29" s="71"/>
      <c r="F29" s="70"/>
      <c r="G29" s="70"/>
      <c r="H29" s="70"/>
      <c r="I29" s="70"/>
      <c r="J29" s="72"/>
      <c r="K29" s="73"/>
      <c r="L29" s="74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5"/>
      <c r="AJ29" s="76"/>
      <c r="AK29" s="201"/>
      <c r="AL29" s="201"/>
    </row>
    <row r="30" spans="1:1024" s="114" customFormat="1" ht="35.25" customHeight="1" x14ac:dyDescent="0.25">
      <c r="A30" s="39"/>
      <c r="B30" s="218"/>
      <c r="C30" s="219"/>
      <c r="D30" s="220"/>
      <c r="E30" s="146"/>
      <c r="F30" s="221"/>
      <c r="G30" s="221"/>
      <c r="H30" s="221"/>
      <c r="I30" s="221"/>
      <c r="J30" s="222"/>
      <c r="K30" s="223"/>
      <c r="L30" s="224"/>
      <c r="M30" s="215"/>
      <c r="N30" s="215"/>
      <c r="O30" s="186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39"/>
      <c r="AI30" s="139"/>
      <c r="AJ30" s="187"/>
      <c r="AK30" s="225"/>
      <c r="AL30" s="225"/>
      <c r="AMF30"/>
      <c r="AMG30"/>
      <c r="AMH30"/>
      <c r="AMI30"/>
      <c r="AMJ30"/>
    </row>
    <row r="31" spans="1:1024" s="68" customFormat="1" ht="6.75" customHeight="1" x14ac:dyDescent="0.25"/>
    <row r="32" spans="1:1024" ht="32.25" customHeight="1" x14ac:dyDescent="0.25">
      <c r="A32" s="39"/>
      <c r="B32" s="202"/>
      <c r="C32" s="203"/>
      <c r="D32" s="204"/>
      <c r="E32" s="205"/>
      <c r="F32" s="206"/>
      <c r="G32" s="206"/>
      <c r="H32" s="206"/>
      <c r="I32" s="207"/>
      <c r="J32" s="208"/>
      <c r="K32" s="209"/>
      <c r="L32" s="210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113"/>
      <c r="AI32" s="113"/>
      <c r="AJ32" s="226">
        <f>SUM(AJ5:AJ31) - AJ17 -AJ14-AJ11</f>
        <v>239.99999999999997</v>
      </c>
      <c r="AK32" s="227">
        <f>SUM(AK5:AK31)-AK22-AK17-AK14-AK11</f>
        <v>160.00000000000011</v>
      </c>
      <c r="AL32" s="227">
        <f>SUM(AL5:AL31)</f>
        <v>746</v>
      </c>
    </row>
    <row r="33" spans="1:1024" s="114" customFormat="1" ht="9.75" customHeight="1" x14ac:dyDescent="0.25">
      <c r="A33" s="228"/>
      <c r="B33" s="228"/>
      <c r="C33" s="229"/>
      <c r="D33" s="230"/>
      <c r="E33" s="231"/>
      <c r="F33" s="232"/>
      <c r="G33" s="232"/>
      <c r="H33" s="232"/>
      <c r="I33" s="232"/>
      <c r="J33" s="233"/>
      <c r="K33" s="234"/>
      <c r="L33" s="235"/>
      <c r="M33" s="236"/>
      <c r="N33" s="236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8"/>
      <c r="AI33" s="238"/>
      <c r="AJ33" s="239"/>
      <c r="AK33" s="240"/>
      <c r="AL33" s="240"/>
      <c r="AMF33"/>
      <c r="AMG33"/>
      <c r="AMH33"/>
      <c r="AMI33"/>
      <c r="AMJ33"/>
    </row>
    <row r="34" spans="1:1024" ht="16.5" customHeight="1" x14ac:dyDescent="0.25">
      <c r="A34" s="241" t="s">
        <v>56</v>
      </c>
      <c r="B34" s="242"/>
      <c r="C34" s="243"/>
      <c r="D34" s="242"/>
      <c r="E34" s="244"/>
      <c r="F34" s="242"/>
      <c r="G34" s="242"/>
      <c r="H34" s="242"/>
      <c r="I34" s="245"/>
      <c r="J34" s="246"/>
      <c r="K34" s="247"/>
      <c r="L34" s="248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  <c r="Z34" s="249"/>
      <c r="AA34" s="249"/>
      <c r="AB34" s="249"/>
      <c r="AC34" s="249"/>
      <c r="AD34" s="249"/>
      <c r="AE34" s="249"/>
      <c r="AF34" s="249"/>
      <c r="AG34" s="249"/>
      <c r="AH34" s="249"/>
      <c r="AI34" s="249"/>
      <c r="AJ34" s="250"/>
    </row>
    <row r="35" spans="1:1024" s="114" customFormat="1" ht="48" customHeight="1" x14ac:dyDescent="0.25">
      <c r="A35" s="39">
        <v>1</v>
      </c>
      <c r="B35" s="251" t="s">
        <v>57</v>
      </c>
      <c r="C35" s="252" t="s">
        <v>58</v>
      </c>
      <c r="D35" s="253" t="s">
        <v>21</v>
      </c>
      <c r="E35" s="254">
        <v>43034</v>
      </c>
      <c r="F35" s="255" t="s">
        <v>22</v>
      </c>
      <c r="G35" s="255"/>
      <c r="H35" s="256" t="s">
        <v>59</v>
      </c>
      <c r="I35" s="257" t="s">
        <v>60</v>
      </c>
      <c r="J35" s="258"/>
      <c r="K35" s="259">
        <v>0</v>
      </c>
      <c r="L35" s="260">
        <v>43034</v>
      </c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2"/>
      <c r="AJ35" s="263">
        <v>0</v>
      </c>
      <c r="AMF35"/>
      <c r="AMG35"/>
      <c r="AMH35"/>
      <c r="AMI35"/>
      <c r="AMJ35"/>
    </row>
    <row r="36" spans="1:1024" ht="6.75" customHeight="1" x14ac:dyDescent="0.25">
      <c r="A36" s="67"/>
      <c r="B36" s="68"/>
      <c r="C36" s="69"/>
      <c r="D36" s="70"/>
      <c r="E36" s="71"/>
      <c r="F36" s="70"/>
      <c r="G36" s="70"/>
      <c r="H36" s="70"/>
      <c r="I36" s="70"/>
      <c r="J36" s="72"/>
      <c r="K36" s="73"/>
      <c r="L36" s="74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5"/>
      <c r="AJ36" s="264"/>
      <c r="AK36" s="265"/>
      <c r="AL36" s="265"/>
    </row>
    <row r="37" spans="1:1024" ht="40.5" customHeight="1" x14ac:dyDescent="0.25">
      <c r="A37" s="39">
        <v>2</v>
      </c>
      <c r="B37" s="266" t="s">
        <v>61</v>
      </c>
      <c r="C37" s="267" t="s">
        <v>62</v>
      </c>
      <c r="D37" s="268" t="s">
        <v>21</v>
      </c>
      <c r="E37" s="269">
        <v>43026</v>
      </c>
      <c r="F37" s="268" t="s">
        <v>34</v>
      </c>
      <c r="G37" s="268"/>
      <c r="H37" s="268"/>
      <c r="I37" s="270" t="s">
        <v>63</v>
      </c>
      <c r="J37" s="271"/>
      <c r="K37" s="272">
        <v>0</v>
      </c>
      <c r="L37" s="273" t="s">
        <v>64</v>
      </c>
      <c r="M37" s="274"/>
      <c r="N37" s="274"/>
      <c r="O37" s="274"/>
      <c r="P37" s="274"/>
      <c r="Q37" s="274"/>
      <c r="R37" s="274"/>
      <c r="S37" s="274"/>
      <c r="T37" s="274"/>
      <c r="U37" s="274"/>
      <c r="V37" s="274"/>
      <c r="W37" s="274"/>
      <c r="X37" s="274"/>
      <c r="Y37" s="274"/>
      <c r="Z37" s="274"/>
      <c r="AA37" s="274"/>
      <c r="AB37" s="274"/>
      <c r="AC37" s="274"/>
      <c r="AD37" s="274"/>
      <c r="AE37" s="274"/>
      <c r="AF37" s="274"/>
      <c r="AG37" s="274"/>
      <c r="AH37" s="274"/>
      <c r="AI37" s="275"/>
      <c r="AJ37" s="276">
        <v>0</v>
      </c>
    </row>
    <row r="38" spans="1:1024" ht="6.75" customHeight="1" x14ac:dyDescent="0.25">
      <c r="A38" s="67"/>
      <c r="B38" s="68"/>
      <c r="C38" s="69"/>
      <c r="D38" s="70"/>
      <c r="E38" s="71"/>
      <c r="F38" s="70"/>
      <c r="G38" s="70"/>
      <c r="H38" s="70"/>
      <c r="I38" s="70"/>
      <c r="J38" s="72"/>
      <c r="K38" s="73"/>
      <c r="L38" s="74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5"/>
      <c r="AJ38" s="264"/>
      <c r="AK38" s="265"/>
      <c r="AL38" s="265"/>
    </row>
    <row r="39" spans="1:1024" ht="60" x14ac:dyDescent="0.25">
      <c r="A39" s="39">
        <v>3</v>
      </c>
      <c r="B39" s="266" t="s">
        <v>65</v>
      </c>
      <c r="C39" s="267" t="s">
        <v>40</v>
      </c>
      <c r="D39" s="268" t="s">
        <v>21</v>
      </c>
      <c r="E39" s="269">
        <v>42935</v>
      </c>
      <c r="F39" s="268" t="s">
        <v>34</v>
      </c>
      <c r="G39" s="268"/>
      <c r="H39" s="268"/>
      <c r="I39" s="270" t="s">
        <v>63</v>
      </c>
      <c r="J39" s="271"/>
      <c r="K39" s="272">
        <v>0</v>
      </c>
      <c r="L39" s="273" t="s">
        <v>66</v>
      </c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5"/>
      <c r="AJ39" s="276">
        <v>0</v>
      </c>
    </row>
    <row r="40" spans="1:1024" ht="6.75" customHeight="1" x14ac:dyDescent="0.25">
      <c r="A40" s="67"/>
      <c r="B40" s="68"/>
      <c r="C40" s="69"/>
      <c r="D40" s="70"/>
      <c r="E40" s="71"/>
      <c r="F40" s="70"/>
      <c r="G40" s="70"/>
      <c r="H40" s="70"/>
      <c r="I40" s="70"/>
      <c r="J40" s="72"/>
      <c r="K40" s="73"/>
      <c r="L40" s="74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5"/>
      <c r="AJ40" s="264"/>
      <c r="AK40" s="265"/>
      <c r="AL40" s="265"/>
    </row>
    <row r="41" spans="1:1024" ht="60" x14ac:dyDescent="0.25">
      <c r="A41" s="39">
        <v>4</v>
      </c>
      <c r="B41" s="277" t="s">
        <v>67</v>
      </c>
      <c r="C41" s="40" t="s">
        <v>62</v>
      </c>
      <c r="D41" s="41" t="s">
        <v>21</v>
      </c>
      <c r="E41" s="42">
        <v>43026</v>
      </c>
      <c r="F41" s="41" t="s">
        <v>34</v>
      </c>
      <c r="G41" s="41"/>
      <c r="H41" s="41"/>
      <c r="I41" s="278" t="s">
        <v>63</v>
      </c>
      <c r="J41" s="45"/>
      <c r="K41" s="78">
        <v>0</v>
      </c>
      <c r="L41" s="279" t="s">
        <v>68</v>
      </c>
      <c r="M41" s="280"/>
      <c r="N41" s="280"/>
      <c r="O41" s="280"/>
      <c r="P41" s="280"/>
      <c r="Q41" s="280"/>
      <c r="R41" s="280"/>
      <c r="S41" s="280"/>
      <c r="T41" s="280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1"/>
      <c r="AJ41" s="276">
        <v>0</v>
      </c>
    </row>
    <row r="42" spans="1:1024" ht="6.75" customHeight="1" x14ac:dyDescent="0.25">
      <c r="A42" s="67"/>
      <c r="B42" s="68"/>
      <c r="C42" s="69"/>
      <c r="D42" s="70"/>
      <c r="E42" s="71"/>
      <c r="F42" s="70"/>
      <c r="G42" s="70"/>
      <c r="H42" s="70"/>
      <c r="I42" s="70"/>
      <c r="J42" s="72"/>
      <c r="K42" s="73"/>
      <c r="L42" s="74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5"/>
      <c r="AJ42" s="264"/>
      <c r="AK42" s="265"/>
      <c r="AL42" s="265"/>
    </row>
    <row r="43" spans="1:1024" ht="60" x14ac:dyDescent="0.25">
      <c r="A43" s="39">
        <v>5</v>
      </c>
      <c r="B43" s="277" t="s">
        <v>69</v>
      </c>
      <c r="C43" s="40" t="s">
        <v>70</v>
      </c>
      <c r="D43" s="41" t="s">
        <v>21</v>
      </c>
      <c r="E43" s="42">
        <v>42909</v>
      </c>
      <c r="F43" s="43" t="s">
        <v>22</v>
      </c>
      <c r="G43" s="43"/>
      <c r="H43" s="43"/>
      <c r="I43" s="278" t="s">
        <v>63</v>
      </c>
      <c r="J43" s="45"/>
      <c r="K43" s="78">
        <v>0</v>
      </c>
      <c r="L43" s="279" t="s">
        <v>71</v>
      </c>
      <c r="M43" s="280"/>
      <c r="N43" s="280"/>
      <c r="O43" s="280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1"/>
      <c r="AJ43" s="276">
        <v>0</v>
      </c>
    </row>
    <row r="44" spans="1:1024" ht="6.75" customHeight="1" x14ac:dyDescent="0.25">
      <c r="A44" s="67"/>
      <c r="B44" s="68"/>
      <c r="C44" s="69"/>
      <c r="D44" s="70"/>
      <c r="E44" s="71"/>
      <c r="F44" s="70"/>
      <c r="G44" s="70"/>
      <c r="H44" s="70"/>
      <c r="I44" s="70"/>
      <c r="J44" s="72"/>
      <c r="K44" s="73"/>
      <c r="L44" s="74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5"/>
      <c r="AJ44" s="264"/>
      <c r="AK44" s="265"/>
      <c r="AL44" s="265"/>
    </row>
    <row r="45" spans="1:1024" ht="60" x14ac:dyDescent="0.25">
      <c r="A45" s="39">
        <v>6</v>
      </c>
      <c r="B45" s="277" t="s">
        <v>72</v>
      </c>
      <c r="C45" s="40" t="s">
        <v>70</v>
      </c>
      <c r="D45" s="41" t="s">
        <v>21</v>
      </c>
      <c r="E45" s="42">
        <v>42909</v>
      </c>
      <c r="F45" s="43" t="s">
        <v>22</v>
      </c>
      <c r="G45" s="43"/>
      <c r="H45" s="43"/>
      <c r="I45" s="278" t="s">
        <v>63</v>
      </c>
      <c r="J45" s="45"/>
      <c r="K45" s="78">
        <v>0</v>
      </c>
      <c r="L45" s="279" t="s">
        <v>71</v>
      </c>
      <c r="M45" s="280"/>
      <c r="N45" s="280"/>
      <c r="O45" s="280"/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1"/>
      <c r="AJ45" s="282">
        <v>0</v>
      </c>
    </row>
    <row r="46" spans="1:1024" ht="6.75" customHeight="1" x14ac:dyDescent="0.25">
      <c r="A46" s="67"/>
      <c r="B46" s="68"/>
      <c r="C46" s="69"/>
      <c r="D46" s="70"/>
      <c r="E46" s="71"/>
      <c r="F46" s="70"/>
      <c r="G46" s="70"/>
      <c r="H46" s="70"/>
      <c r="I46" s="70"/>
      <c r="J46" s="72"/>
      <c r="K46" s="73"/>
      <c r="L46" s="74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5"/>
      <c r="AJ46" s="264"/>
      <c r="AK46" s="265"/>
      <c r="AL46" s="265"/>
    </row>
    <row r="47" spans="1:1024" ht="60" x14ac:dyDescent="0.25">
      <c r="A47" s="39">
        <v>7</v>
      </c>
      <c r="B47" s="277" t="s">
        <v>73</v>
      </c>
      <c r="C47" s="40" t="s">
        <v>74</v>
      </c>
      <c r="D47" s="41" t="s">
        <v>21</v>
      </c>
      <c r="E47" s="42">
        <v>42972</v>
      </c>
      <c r="F47" s="41" t="s">
        <v>34</v>
      </c>
      <c r="G47" s="41"/>
      <c r="H47" s="41"/>
      <c r="I47" s="278" t="s">
        <v>63</v>
      </c>
      <c r="J47" s="45"/>
      <c r="K47" s="78"/>
      <c r="L47" s="279" t="s">
        <v>75</v>
      </c>
      <c r="M47" s="280"/>
      <c r="N47" s="280"/>
      <c r="O47" s="280"/>
      <c r="P47" s="280"/>
      <c r="Q47" s="280"/>
      <c r="R47" s="280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1"/>
      <c r="AJ47" s="276">
        <v>0</v>
      </c>
    </row>
    <row r="48" spans="1:1024" ht="6.75" customHeight="1" x14ac:dyDescent="0.25">
      <c r="A48" s="67"/>
      <c r="B48" s="68"/>
      <c r="C48" s="69"/>
      <c r="D48" s="70"/>
      <c r="E48" s="71"/>
      <c r="F48" s="70"/>
      <c r="G48" s="70"/>
      <c r="H48" s="70"/>
      <c r="I48" s="70"/>
      <c r="J48" s="72"/>
      <c r="K48" s="73"/>
      <c r="L48" s="74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5"/>
      <c r="AJ48" s="264"/>
      <c r="AK48" s="265"/>
      <c r="AL48" s="265"/>
    </row>
    <row r="49" spans="1:38" ht="60" x14ac:dyDescent="0.25">
      <c r="A49" s="39">
        <v>8</v>
      </c>
      <c r="B49" s="277" t="s">
        <v>76</v>
      </c>
      <c r="C49" s="40" t="s">
        <v>74</v>
      </c>
      <c r="D49" s="41" t="s">
        <v>21</v>
      </c>
      <c r="E49" s="42">
        <v>42975</v>
      </c>
      <c r="F49" s="41" t="s">
        <v>34</v>
      </c>
      <c r="G49" s="41"/>
      <c r="H49" s="41"/>
      <c r="I49" s="278" t="s">
        <v>63</v>
      </c>
      <c r="J49" s="45"/>
      <c r="K49" s="78">
        <v>0</v>
      </c>
      <c r="L49" s="279" t="s">
        <v>77</v>
      </c>
      <c r="M49" s="280"/>
      <c r="N49" s="280"/>
      <c r="O49" s="280"/>
      <c r="P49" s="280"/>
      <c r="Q49" s="280"/>
      <c r="R49" s="280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1"/>
      <c r="AJ49" s="276">
        <v>0</v>
      </c>
    </row>
    <row r="50" spans="1:38" ht="6" customHeight="1" x14ac:dyDescent="0.25">
      <c r="A50" s="68"/>
      <c r="B50" s="68"/>
      <c r="C50" s="69"/>
      <c r="D50" s="70"/>
      <c r="E50" s="71"/>
      <c r="F50" s="70"/>
      <c r="G50" s="70"/>
      <c r="H50" s="70"/>
      <c r="I50" s="70"/>
      <c r="J50" s="70"/>
      <c r="K50" s="73"/>
      <c r="L50" s="74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3"/>
      <c r="AK50" s="265"/>
      <c r="AL50" s="265"/>
    </row>
  </sheetData>
  <mergeCells count="15">
    <mergeCell ref="A17:A18"/>
    <mergeCell ref="B17:B18"/>
    <mergeCell ref="A22:A23"/>
    <mergeCell ref="B22:B23"/>
    <mergeCell ref="A27:A28"/>
    <mergeCell ref="A8:A9"/>
    <mergeCell ref="B8:B9"/>
    <mergeCell ref="A11:A12"/>
    <mergeCell ref="I11:I12"/>
    <mergeCell ref="A14:A15"/>
    <mergeCell ref="I1:L1"/>
    <mergeCell ref="I2:L2"/>
    <mergeCell ref="I3:L3"/>
    <mergeCell ref="A5:A6"/>
    <mergeCell ref="B5:B6"/>
  </mergeCells>
  <conditionalFormatting sqref="H1:H3">
    <cfRule type="dataBar" priority="2">
      <dataBar>
        <cfvo type="min"/>
        <cfvo type="max"/>
        <color rgb="FF2A6099"/>
      </dataBar>
      <extLst>
        <ext xmlns:x14="http://schemas.microsoft.com/office/spreadsheetml/2009/9/main" uri="{B025F937-C7B1-47D3-B67F-A62EFF666E3E}">
          <x14:id>{A882C8C8-C2F6-41E5-92D2-A6A212CECBBE}</x14:id>
        </ext>
      </extLst>
    </cfRule>
  </conditionalFormatting>
  <pageMargins left="0.23611111111111099" right="0.23611111111111099" top="0.39374999999999999" bottom="0.39374999999999999" header="0.511811023622047" footer="0.511811023622047"/>
  <pageSetup paperSize="9" fitToHeight="0" orientation="landscape" horizontalDpi="300" verticalDpi="300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882C8C8-C2F6-41E5-92D2-A6A212CECBBE}">
            <x14:dataBar minLength="0" maxLength="100">
              <x14:cfvo type="autoMin"/>
              <x14:cfvo type="autoMax"/>
              <x14:negativeFillColor rgb="FF2A6099"/>
              <x14:axisColor rgb="FF000000"/>
            </x14:dataBar>
          </x14:cfRule>
          <xm:sqref>H1:H3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B57" sqref="B57"/>
    </sheetView>
  </sheetViews>
  <sheetFormatPr baseColWidth="10" defaultColWidth="10.7109375" defaultRowHeight="15" x14ac:dyDescent="0.25"/>
  <sheetData/>
  <pageMargins left="0.51180555555555596" right="0.51180555555555596" top="0.55138888888888904" bottom="0.55138888888888904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0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Jean-Paul</dc:creator>
  <dc:description/>
  <cp:lastModifiedBy>Jean-Paul Gardette</cp:lastModifiedBy>
  <cp:revision>26</cp:revision>
  <cp:lastPrinted>2022-01-02T17:40:27Z</cp:lastPrinted>
  <dcterms:created xsi:type="dcterms:W3CDTF">2006-09-12T15:06:44Z</dcterms:created>
  <dcterms:modified xsi:type="dcterms:W3CDTF">2023-01-25T16:18:50Z</dcterms:modified>
  <dc:language>fr-FR</dc:language>
</cp:coreProperties>
</file>