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Administration\Financier\Comptes\"/>
    </mc:Choice>
  </mc:AlternateContent>
  <bookViews>
    <workbookView xWindow="0" yWindow="0" windowWidth="28800" windowHeight="118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O32" i="1"/>
  <c r="N32" i="1"/>
  <c r="M32" i="1"/>
  <c r="L32" i="1"/>
  <c r="K32" i="1"/>
  <c r="J32" i="1"/>
  <c r="J30" i="1" s="1"/>
  <c r="I32" i="1"/>
  <c r="H32" i="1"/>
  <c r="G32" i="1"/>
  <c r="F32" i="1"/>
  <c r="E32" i="1"/>
  <c r="D32" i="1"/>
  <c r="C32" i="1"/>
  <c r="O31" i="1"/>
  <c r="N31" i="1"/>
  <c r="M31" i="1"/>
  <c r="M30" i="1" s="1"/>
  <c r="L31" i="1"/>
  <c r="K31" i="1"/>
  <c r="K30" i="1" s="1"/>
  <c r="J31" i="1"/>
  <c r="I31" i="1"/>
  <c r="I30" i="1" s="1"/>
  <c r="H31" i="1"/>
  <c r="G31" i="1"/>
  <c r="F31" i="1"/>
  <c r="E31" i="1"/>
  <c r="E30" i="1" s="1"/>
  <c r="D31" i="1"/>
  <c r="C31" i="1"/>
  <c r="C30" i="1" s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B3" i="1" s="1"/>
  <c r="B62" i="1" s="1"/>
  <c r="J3" i="1" l="1"/>
  <c r="I3" i="1"/>
  <c r="H30" i="1"/>
  <c r="H3" i="1" s="1"/>
  <c r="C3" i="1"/>
  <c r="D30" i="1"/>
  <c r="D3" i="1" s="1"/>
  <c r="L30" i="1"/>
  <c r="L3" i="1" s="1"/>
  <c r="G30" i="1"/>
  <c r="G3" i="1" s="1"/>
  <c r="O30" i="1"/>
  <c r="O3" i="1" s="1"/>
  <c r="K3" i="1"/>
  <c r="E3" i="1"/>
  <c r="M3" i="1"/>
  <c r="F30" i="1"/>
  <c r="F3" i="1" s="1"/>
  <c r="N30" i="1"/>
  <c r="N3" i="1" s="1"/>
  <c r="C57" i="1"/>
  <c r="C53" i="1" s="1"/>
  <c r="C34" i="1" s="1"/>
  <c r="C33" i="1"/>
  <c r="C62" i="1" l="1"/>
  <c r="C63" i="1" s="1"/>
  <c r="D57" i="1"/>
  <c r="D53" i="1" s="1"/>
  <c r="D34" i="1" s="1"/>
  <c r="D62" i="1" s="1"/>
  <c r="D63" i="1" s="1"/>
  <c r="D33" i="1"/>
  <c r="E57" i="1" s="1"/>
  <c r="E53" i="1" s="1"/>
  <c r="E34" i="1" s="1"/>
  <c r="E62" i="1" s="1"/>
  <c r="E33" i="1" l="1"/>
  <c r="E63" i="1"/>
  <c r="F57" i="1"/>
  <c r="F53" i="1" s="1"/>
  <c r="F34" i="1" s="1"/>
  <c r="F62" i="1" s="1"/>
  <c r="F63" i="1" s="1"/>
  <c r="F33" i="1"/>
  <c r="G33" i="1" l="1"/>
  <c r="G57" i="1"/>
  <c r="G53" i="1" s="1"/>
  <c r="G34" i="1" s="1"/>
  <c r="G62" i="1" s="1"/>
  <c r="G63" i="1" s="1"/>
  <c r="H57" i="1" l="1"/>
  <c r="H53" i="1" s="1"/>
  <c r="H34" i="1" s="1"/>
  <c r="H62" i="1" s="1"/>
  <c r="H63" i="1" s="1"/>
  <c r="H33" i="1"/>
  <c r="I33" i="1" l="1"/>
  <c r="I57" i="1"/>
  <c r="I53" i="1" s="1"/>
  <c r="I34" i="1" s="1"/>
  <c r="I62" i="1" s="1"/>
  <c r="I63" i="1" s="1"/>
  <c r="J33" i="1" l="1"/>
  <c r="J57" i="1"/>
  <c r="J53" i="1" s="1"/>
  <c r="J34" i="1" s="1"/>
  <c r="J62" i="1" s="1"/>
  <c r="J63" i="1" s="1"/>
  <c r="K33" i="1" l="1"/>
  <c r="K57" i="1"/>
  <c r="K53" i="1" s="1"/>
  <c r="K34" i="1" s="1"/>
  <c r="K62" i="1" s="1"/>
  <c r="K63" i="1" s="1"/>
  <c r="L33" i="1" l="1"/>
  <c r="L57" i="1"/>
  <c r="L53" i="1" s="1"/>
  <c r="L34" i="1" s="1"/>
  <c r="L62" i="1" s="1"/>
  <c r="L63" i="1" s="1"/>
  <c r="M33" i="1" l="1"/>
  <c r="M57" i="1"/>
  <c r="M53" i="1" s="1"/>
  <c r="M34" i="1" s="1"/>
  <c r="M62" i="1" s="1"/>
  <c r="M63" i="1" s="1"/>
  <c r="N33" i="1" l="1"/>
  <c r="N57" i="1"/>
  <c r="N53" i="1" s="1"/>
  <c r="N34" i="1" s="1"/>
  <c r="N62" i="1" s="1"/>
  <c r="N63" i="1" s="1"/>
  <c r="O33" i="1" l="1"/>
  <c r="O57" i="1"/>
  <c r="O53" i="1" s="1"/>
  <c r="O34" i="1" s="1"/>
  <c r="O62" i="1" s="1"/>
  <c r="O63" i="1" s="1"/>
</calcChain>
</file>

<file path=xl/sharedStrings.xml><?xml version="1.0" encoding="utf-8"?>
<sst xmlns="http://schemas.openxmlformats.org/spreadsheetml/2006/main" count="60" uniqueCount="60">
  <si>
    <t>Décaissements</t>
  </si>
  <si>
    <t>Investissements -Remb: Sous-total</t>
  </si>
  <si>
    <t>Investissement</t>
  </si>
  <si>
    <t>Remb Capital emprunt</t>
  </si>
  <si>
    <t>Rem Capital CCA</t>
  </si>
  <si>
    <t>Remb avance remb</t>
  </si>
  <si>
    <t>Charges: Sous-total</t>
  </si>
  <si>
    <t>Révision Coop (604000)</t>
  </si>
  <si>
    <t>Fourniture-petit matériel (606300)</t>
  </si>
  <si>
    <t>Turpe-(606101)</t>
  </si>
  <si>
    <t>Loyers (613200)</t>
  </si>
  <si>
    <t>Loyer bureau</t>
  </si>
  <si>
    <t>Nettoyage -maintenace PV (615600)</t>
  </si>
  <si>
    <t>Assurance RC - Structure (616100)</t>
  </si>
  <si>
    <t>Expert comptable-(622601)</t>
  </si>
  <si>
    <t>Communication (623….)</t>
  </si>
  <si>
    <t>Cotisation (628100)</t>
  </si>
  <si>
    <t>Frais déplacement(625100)</t>
  </si>
  <si>
    <t>Frais AG(625701)</t>
  </si>
  <si>
    <t>Télétransmission-(626001)</t>
  </si>
  <si>
    <t>Fonct (6……..)</t>
  </si>
  <si>
    <t>Frais bancaires(627000)</t>
  </si>
  <si>
    <t>CFE (635120)</t>
  </si>
  <si>
    <t>Interêt d'emprunt (661100)</t>
  </si>
  <si>
    <t>Interêt  CCA (66150)</t>
  </si>
  <si>
    <t>Impot (69500)</t>
  </si>
  <si>
    <t>TVA: sous-total</t>
  </si>
  <si>
    <t>TVA sur les immobilisations</t>
  </si>
  <si>
    <t>TVA sur fonctionnement</t>
  </si>
  <si>
    <t>Crédit de TVA a reporter</t>
  </si>
  <si>
    <t>Encaissements</t>
  </si>
  <si>
    <t>Total Production: Sous-total</t>
  </si>
  <si>
    <t>Vestiaire Donneville (70)</t>
  </si>
  <si>
    <t>Atelier Aureville (70)</t>
  </si>
  <si>
    <t>Mairie Labège (70)</t>
  </si>
  <si>
    <t>MJC Ayguesvives(70)</t>
  </si>
  <si>
    <t>Ecole Labège(70)</t>
  </si>
  <si>
    <t>Crèche d'Ayguesvives(70)</t>
  </si>
  <si>
    <t>Créche d'Escalquens(70)</t>
  </si>
  <si>
    <t>SDF Noueilles(70)</t>
  </si>
  <si>
    <t>MDS Escalquens(70)</t>
  </si>
  <si>
    <t>Espace Berjean Escalquens(70)</t>
  </si>
  <si>
    <t>Ecole Odars(70)</t>
  </si>
  <si>
    <t>Gymnase d'Ayguesvives(70)</t>
  </si>
  <si>
    <t>Ecole Montbrun(70)</t>
  </si>
  <si>
    <t>Hangar Espanes(70)</t>
  </si>
  <si>
    <t>Centre de secours(70)</t>
  </si>
  <si>
    <t>Cantine Lagardelle(70)</t>
  </si>
  <si>
    <t>Damase Auba</t>
  </si>
  <si>
    <t>Autres encaissements :Sous total</t>
  </si>
  <si>
    <t>Produits financiers (76)</t>
  </si>
  <si>
    <t>Produit exeptionel (77)</t>
  </si>
  <si>
    <t>Subvention fonctionnement (74)</t>
  </si>
  <si>
    <t>Remboursement TVA</t>
  </si>
  <si>
    <t>Collecte citoyenne en parts sociales</t>
  </si>
  <si>
    <t>Subvention d'investissement</t>
  </si>
  <si>
    <t>Emprunt</t>
  </si>
  <si>
    <t>CCA bloqués</t>
  </si>
  <si>
    <t>Total   mensuel</t>
  </si>
  <si>
    <t>Disponibilités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</si>
</sst>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[$-40C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44" fontId="0" fillId="4" borderId="1" xfId="1" applyFont="1" applyFill="1" applyBorder="1" applyProtection="1">
      <protection locked="0"/>
    </xf>
    <xf numFmtId="44" fontId="0" fillId="4" borderId="1" xfId="1" applyFont="1" applyFill="1" applyBorder="1" applyAlignment="1" applyProtection="1">
      <alignment horizontal="right"/>
      <protection locked="0"/>
    </xf>
    <xf numFmtId="44" fontId="0" fillId="4" borderId="2" xfId="1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 indent="1"/>
      <protection locked="0"/>
    </xf>
    <xf numFmtId="0" fontId="0" fillId="5" borderId="1" xfId="0" applyFill="1" applyBorder="1" applyAlignment="1" applyProtection="1">
      <alignment horizontal="right" indent="1"/>
      <protection locked="0"/>
    </xf>
    <xf numFmtId="44" fontId="0" fillId="5" borderId="1" xfId="1" applyFont="1" applyFill="1" applyBorder="1" applyProtection="1">
      <protection locked="0"/>
    </xf>
    <xf numFmtId="44" fontId="0" fillId="7" borderId="1" xfId="1" applyFon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2" fillId="7" borderId="1" xfId="0" applyFont="1" applyFill="1" applyBorder="1" applyAlignment="1" applyProtection="1">
      <alignment horizontal="left"/>
    </xf>
    <xf numFmtId="44" fontId="0" fillId="7" borderId="1" xfId="1" applyFont="1" applyFill="1" applyBorder="1" applyProtection="1"/>
    <xf numFmtId="0" fontId="0" fillId="0" borderId="0" xfId="0" applyProtection="1"/>
    <xf numFmtId="0" fontId="0" fillId="7" borderId="1" xfId="0" applyFill="1" applyBorder="1" applyAlignment="1" applyProtection="1">
      <alignment horizontal="right"/>
    </xf>
    <xf numFmtId="0" fontId="2" fillId="6" borderId="1" xfId="0" applyFont="1" applyFill="1" applyBorder="1" applyProtection="1"/>
    <xf numFmtId="44" fontId="2" fillId="6" borderId="1" xfId="1" applyFont="1" applyFill="1" applyBorder="1" applyProtection="1"/>
    <xf numFmtId="0" fontId="0" fillId="8" borderId="1" xfId="0" applyFill="1" applyBorder="1" applyAlignment="1" applyProtection="1">
      <alignment horizontal="right"/>
    </xf>
    <xf numFmtId="44" fontId="0" fillId="8" borderId="1" xfId="0" applyNumberFormat="1" applyFill="1" applyBorder="1" applyProtection="1"/>
    <xf numFmtId="0" fontId="0" fillId="8" borderId="2" xfId="0" applyFill="1" applyBorder="1" applyAlignment="1" applyProtection="1">
      <alignment horizontal="right"/>
    </xf>
    <xf numFmtId="0" fontId="0" fillId="3" borderId="1" xfId="0" applyFill="1" applyBorder="1" applyProtection="1"/>
    <xf numFmtId="44" fontId="3" fillId="3" borderId="1" xfId="1" applyFont="1" applyFill="1" applyBorder="1" applyProtection="1"/>
    <xf numFmtId="44" fontId="0" fillId="6" borderId="1" xfId="1" applyFont="1" applyFill="1" applyBorder="1" applyProtection="1"/>
    <xf numFmtId="0" fontId="2" fillId="2" borderId="1" xfId="0" applyFont="1" applyFill="1" applyBorder="1" applyProtection="1"/>
    <xf numFmtId="44" fontId="2" fillId="2" borderId="1" xfId="1" applyFont="1" applyFill="1" applyBorder="1" applyProtection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7"/>
  <sheetViews>
    <sheetView tabSelected="1" zoomScaleNormal="100" workbookViewId="0">
      <selection activeCell="D62" sqref="D62"/>
    </sheetView>
  </sheetViews>
  <sheetFormatPr baseColWidth="10" defaultColWidth="11.44140625" defaultRowHeight="14.4" x14ac:dyDescent="0.3"/>
  <cols>
    <col min="1" max="1" width="34.5546875" style="1" customWidth="1"/>
    <col min="2" max="8" width="12.5546875" style="1" customWidth="1"/>
    <col min="9" max="10" width="12.88671875" style="1" bestFit="1" customWidth="1"/>
    <col min="11" max="15" width="18" style="1" customWidth="1"/>
    <col min="16" max="16384" width="11.44140625" style="1"/>
  </cols>
  <sheetData>
    <row r="2" spans="1:15" x14ac:dyDescent="0.3">
      <c r="A2" s="2"/>
      <c r="B2" s="3">
        <v>45444</v>
      </c>
      <c r="C2" s="3">
        <v>45474</v>
      </c>
      <c r="D2" s="3">
        <v>45505</v>
      </c>
      <c r="E2" s="3">
        <v>45536</v>
      </c>
      <c r="F2" s="3">
        <v>45566</v>
      </c>
      <c r="G2" s="3">
        <v>45597</v>
      </c>
      <c r="H2" s="3">
        <v>45627</v>
      </c>
      <c r="I2" s="3">
        <v>45658</v>
      </c>
      <c r="J2" s="3">
        <v>45689</v>
      </c>
      <c r="K2" s="3">
        <v>45717</v>
      </c>
      <c r="L2" s="3">
        <v>45748</v>
      </c>
      <c r="M2" s="3">
        <v>45778</v>
      </c>
      <c r="N2" s="3">
        <v>45809</v>
      </c>
      <c r="O2" s="3">
        <v>45839</v>
      </c>
    </row>
    <row r="3" spans="1:15" s="18" customFormat="1" x14ac:dyDescent="0.3">
      <c r="A3" s="28" t="s">
        <v>0</v>
      </c>
      <c r="B3" s="29">
        <f t="shared" ref="B3:O3" si="0">SUBTOTAL(9,B4:B32)</f>
        <v>132</v>
      </c>
      <c r="C3" s="29">
        <f t="shared" si="0"/>
        <v>5001.5759999999991</v>
      </c>
      <c r="D3" s="29">
        <f t="shared" si="0"/>
        <v>53896.376000000011</v>
      </c>
      <c r="E3" s="29">
        <f t="shared" si="0"/>
        <v>9348.9759999999987</v>
      </c>
      <c r="F3" s="29">
        <f t="shared" si="0"/>
        <v>628.37599999999998</v>
      </c>
      <c r="G3" s="29">
        <f t="shared" si="0"/>
        <v>628.37599999999998</v>
      </c>
      <c r="H3" s="29">
        <f t="shared" si="0"/>
        <v>6940.9759999999997</v>
      </c>
      <c r="I3" s="29">
        <f t="shared" si="0"/>
        <v>14891.776</v>
      </c>
      <c r="J3" s="29">
        <f t="shared" si="0"/>
        <v>1525.9760000000001</v>
      </c>
      <c r="K3" s="29">
        <f t="shared" si="0"/>
        <v>733.976</v>
      </c>
      <c r="L3" s="29">
        <f t="shared" si="0"/>
        <v>2788.3760000000002</v>
      </c>
      <c r="M3" s="29">
        <f t="shared" si="0"/>
        <v>733.976</v>
      </c>
      <c r="N3" s="29">
        <f t="shared" si="0"/>
        <v>786.77600000000007</v>
      </c>
      <c r="O3" s="29">
        <f t="shared" si="0"/>
        <v>733.976</v>
      </c>
    </row>
    <row r="4" spans="1:15" s="18" customFormat="1" x14ac:dyDescent="0.3">
      <c r="A4" s="25" t="s">
        <v>1</v>
      </c>
      <c r="B4" s="26">
        <f t="shared" ref="B4:O4" si="1">SUBTOTAL(9,B5:B9)</f>
        <v>0</v>
      </c>
      <c r="C4" s="26">
        <f t="shared" si="1"/>
        <v>0</v>
      </c>
      <c r="D4" s="26">
        <f t="shared" si="1"/>
        <v>44346</v>
      </c>
      <c r="E4" s="26">
        <f t="shared" si="1"/>
        <v>7398</v>
      </c>
      <c r="F4" s="26">
        <f t="shared" si="1"/>
        <v>0</v>
      </c>
      <c r="G4" s="26">
        <f t="shared" si="1"/>
        <v>0</v>
      </c>
      <c r="H4" s="26">
        <f t="shared" si="1"/>
        <v>3720</v>
      </c>
      <c r="I4" s="26">
        <f t="shared" si="1"/>
        <v>8807</v>
      </c>
      <c r="J4" s="26">
        <f t="shared" si="1"/>
        <v>0</v>
      </c>
      <c r="K4" s="26">
        <f t="shared" si="1"/>
        <v>0</v>
      </c>
      <c r="L4" s="26">
        <f t="shared" si="1"/>
        <v>0</v>
      </c>
      <c r="M4" s="26">
        <f t="shared" si="1"/>
        <v>0</v>
      </c>
      <c r="N4" s="26">
        <f t="shared" si="1"/>
        <v>0</v>
      </c>
      <c r="O4" s="26">
        <f t="shared" si="1"/>
        <v>0</v>
      </c>
    </row>
    <row r="5" spans="1:15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4" t="s">
        <v>2</v>
      </c>
      <c r="B6" s="5"/>
      <c r="C6" s="5"/>
      <c r="D6" s="5">
        <v>44346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6" t="s">
        <v>3</v>
      </c>
      <c r="B7" s="5"/>
      <c r="C7" s="5"/>
      <c r="D7" s="5"/>
      <c r="E7" s="5">
        <v>7398</v>
      </c>
      <c r="F7" s="5"/>
      <c r="G7" s="5"/>
      <c r="H7" s="5">
        <v>3720</v>
      </c>
      <c r="I7" s="5">
        <v>8807</v>
      </c>
      <c r="J7" s="5"/>
      <c r="K7" s="5"/>
      <c r="L7" s="5"/>
      <c r="M7" s="5"/>
      <c r="N7" s="5"/>
      <c r="O7" s="5"/>
    </row>
    <row r="8" spans="1:15" x14ac:dyDescent="0.3">
      <c r="A8" s="6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3">
      <c r="A9" s="6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18" customFormat="1" x14ac:dyDescent="0.3">
      <c r="A10" s="25" t="s">
        <v>6</v>
      </c>
      <c r="B10" s="26">
        <f t="shared" ref="B10:O10" si="2">SUBTOTAL(9,B11:B29)</f>
        <v>132</v>
      </c>
      <c r="C10" s="26">
        <f t="shared" si="2"/>
        <v>4361.4799999999996</v>
      </c>
      <c r="D10" s="26">
        <f t="shared" si="2"/>
        <v>581.48</v>
      </c>
      <c r="E10" s="26">
        <f t="shared" si="2"/>
        <v>1842.48</v>
      </c>
      <c r="F10" s="26">
        <f t="shared" si="2"/>
        <v>537.48</v>
      </c>
      <c r="G10" s="26">
        <f t="shared" si="2"/>
        <v>537.48</v>
      </c>
      <c r="H10" s="26">
        <f t="shared" si="2"/>
        <v>3112.48</v>
      </c>
      <c r="I10" s="26">
        <f t="shared" si="2"/>
        <v>5165.4799999999996</v>
      </c>
      <c r="J10" s="26">
        <f t="shared" si="2"/>
        <v>1285.48</v>
      </c>
      <c r="K10" s="26">
        <f t="shared" si="2"/>
        <v>625.48</v>
      </c>
      <c r="L10" s="26">
        <f t="shared" si="2"/>
        <v>2337.48</v>
      </c>
      <c r="M10" s="26">
        <f t="shared" si="2"/>
        <v>625.48</v>
      </c>
      <c r="N10" s="26">
        <f t="shared" si="2"/>
        <v>669.48</v>
      </c>
      <c r="O10" s="26">
        <f t="shared" si="2"/>
        <v>625.48</v>
      </c>
    </row>
    <row r="11" spans="1:15" x14ac:dyDescent="0.3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3">
      <c r="A12" s="6" t="s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3">
      <c r="A13" s="6" t="s">
        <v>9</v>
      </c>
      <c r="B13" s="6">
        <v>132</v>
      </c>
      <c r="C13" s="6">
        <v>88</v>
      </c>
      <c r="D13" s="6">
        <v>44</v>
      </c>
      <c r="E13" s="6">
        <v>88</v>
      </c>
      <c r="F13" s="6"/>
      <c r="G13" s="6"/>
      <c r="H13" s="6">
        <v>88</v>
      </c>
      <c r="I13" s="6">
        <v>132</v>
      </c>
      <c r="J13" s="6">
        <v>88</v>
      </c>
      <c r="K13" s="6">
        <v>88</v>
      </c>
      <c r="L13" s="6"/>
      <c r="M13" s="6">
        <v>88</v>
      </c>
      <c r="N13" s="6">
        <v>132</v>
      </c>
      <c r="O13" s="6">
        <v>88</v>
      </c>
    </row>
    <row r="14" spans="1:15" x14ac:dyDescent="0.3">
      <c r="A14" s="6" t="s">
        <v>10</v>
      </c>
      <c r="B14" s="6"/>
      <c r="C14" s="6">
        <v>160</v>
      </c>
      <c r="D14" s="6"/>
      <c r="E14" s="6"/>
      <c r="F14" s="6"/>
      <c r="G14" s="6"/>
      <c r="H14" s="6"/>
      <c r="I14" s="6">
        <v>210</v>
      </c>
      <c r="J14" s="6">
        <v>430</v>
      </c>
      <c r="K14" s="6"/>
      <c r="L14" s="6"/>
      <c r="M14" s="6"/>
      <c r="N14" s="6"/>
      <c r="O14" s="6"/>
    </row>
    <row r="15" spans="1:15" x14ac:dyDescent="0.3">
      <c r="A15" s="6" t="s">
        <v>11</v>
      </c>
      <c r="B15" s="6"/>
      <c r="C15" s="6">
        <v>170.48</v>
      </c>
      <c r="D15" s="6">
        <v>170.48</v>
      </c>
      <c r="E15" s="6">
        <v>170.48</v>
      </c>
      <c r="F15" s="6">
        <v>170.48</v>
      </c>
      <c r="G15" s="6">
        <v>170.48</v>
      </c>
      <c r="H15" s="6">
        <v>170.48</v>
      </c>
      <c r="I15" s="6">
        <v>170.48</v>
      </c>
      <c r="J15" s="6">
        <v>170.48</v>
      </c>
      <c r="K15" s="6">
        <v>170.48</v>
      </c>
      <c r="L15" s="6">
        <v>170.48</v>
      </c>
      <c r="M15" s="6">
        <v>170.48</v>
      </c>
      <c r="N15" s="6">
        <v>170.48</v>
      </c>
      <c r="O15" s="6">
        <v>170.48</v>
      </c>
    </row>
    <row r="16" spans="1:15" x14ac:dyDescent="0.3">
      <c r="A16" s="6" t="s">
        <v>12</v>
      </c>
      <c r="B16" s="6"/>
      <c r="C16" s="6">
        <v>2500</v>
      </c>
      <c r="D16" s="6"/>
      <c r="E16" s="6"/>
      <c r="F16" s="6"/>
      <c r="G16" s="6"/>
      <c r="H16" s="6"/>
      <c r="I16" s="6"/>
      <c r="J16" s="6"/>
      <c r="K16" s="6"/>
      <c r="L16" s="6">
        <v>1500</v>
      </c>
      <c r="M16" s="6"/>
      <c r="N16" s="6"/>
      <c r="O16" s="6"/>
    </row>
    <row r="17" spans="1:15" x14ac:dyDescent="0.3">
      <c r="A17" s="6" t="s">
        <v>13</v>
      </c>
      <c r="B17" s="6"/>
      <c r="C17" s="6"/>
      <c r="D17" s="6"/>
      <c r="E17" s="6"/>
      <c r="F17" s="6"/>
      <c r="G17" s="6"/>
      <c r="H17" s="6"/>
      <c r="I17" s="6">
        <v>2800</v>
      </c>
      <c r="J17" s="6"/>
      <c r="K17" s="6"/>
      <c r="L17" s="6"/>
      <c r="M17" s="6"/>
      <c r="N17" s="6"/>
      <c r="O17" s="6"/>
    </row>
    <row r="18" spans="1:15" x14ac:dyDescent="0.3">
      <c r="A18" s="6" t="s">
        <v>14</v>
      </c>
      <c r="B18" s="6"/>
      <c r="C18" s="6">
        <v>248</v>
      </c>
      <c r="D18" s="6">
        <v>248</v>
      </c>
      <c r="E18" s="6">
        <v>248</v>
      </c>
      <c r="F18" s="6">
        <v>248</v>
      </c>
      <c r="G18" s="6">
        <v>248</v>
      </c>
      <c r="H18" s="6">
        <v>248</v>
      </c>
      <c r="I18" s="6">
        <v>248</v>
      </c>
      <c r="J18" s="6">
        <v>248</v>
      </c>
      <c r="K18" s="6">
        <v>248</v>
      </c>
      <c r="L18" s="6">
        <v>248</v>
      </c>
      <c r="M18" s="6">
        <v>248</v>
      </c>
      <c r="N18" s="6">
        <v>248</v>
      </c>
      <c r="O18" s="6">
        <v>248</v>
      </c>
    </row>
    <row r="19" spans="1:15" x14ac:dyDescent="0.3">
      <c r="A19" s="6" t="s">
        <v>15</v>
      </c>
      <c r="B19" s="6"/>
      <c r="C19" s="6"/>
      <c r="D19" s="6"/>
      <c r="E19" s="6"/>
      <c r="F19" s="6"/>
      <c r="G19" s="6"/>
      <c r="H19" s="6"/>
      <c r="I19" s="6">
        <v>500</v>
      </c>
      <c r="J19" s="6"/>
      <c r="K19" s="6"/>
      <c r="L19" s="6"/>
      <c r="M19" s="6"/>
      <c r="N19" s="6"/>
      <c r="O19" s="6"/>
    </row>
    <row r="20" spans="1:15" x14ac:dyDescent="0.3">
      <c r="A20" s="6" t="s">
        <v>16</v>
      </c>
      <c r="B20" s="6"/>
      <c r="C20" s="6"/>
      <c r="D20" s="6"/>
      <c r="E20" s="6"/>
      <c r="F20" s="6"/>
      <c r="G20" s="6"/>
      <c r="H20" s="6"/>
      <c r="I20" s="6"/>
      <c r="J20" s="6">
        <v>230</v>
      </c>
      <c r="K20" s="6"/>
      <c r="L20" s="6"/>
      <c r="M20" s="6"/>
      <c r="N20" s="6"/>
      <c r="O20" s="6"/>
    </row>
    <row r="21" spans="1:15" x14ac:dyDescent="0.3">
      <c r="A21" s="6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7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>
        <v>300</v>
      </c>
      <c r="M22" s="7"/>
      <c r="N22" s="7"/>
      <c r="O22" s="7"/>
    </row>
    <row r="23" spans="1:15" x14ac:dyDescent="0.3">
      <c r="A23" s="7" t="s">
        <v>19</v>
      </c>
      <c r="B23" s="7"/>
      <c r="C23" s="7">
        <v>34</v>
      </c>
      <c r="D23" s="7">
        <v>36</v>
      </c>
      <c r="E23" s="7">
        <v>36</v>
      </c>
      <c r="F23" s="7">
        <v>36</v>
      </c>
      <c r="G23" s="7">
        <v>36</v>
      </c>
      <c r="H23" s="7">
        <v>36</v>
      </c>
      <c r="I23" s="7">
        <v>36</v>
      </c>
      <c r="J23" s="7">
        <v>36</v>
      </c>
      <c r="K23" s="7">
        <v>36</v>
      </c>
      <c r="L23" s="7">
        <v>36</v>
      </c>
      <c r="M23" s="7">
        <v>36</v>
      </c>
      <c r="N23" s="7">
        <v>36</v>
      </c>
      <c r="O23" s="7">
        <v>36</v>
      </c>
    </row>
    <row r="24" spans="1:15" x14ac:dyDescent="0.3">
      <c r="A24" s="7" t="s">
        <v>20</v>
      </c>
      <c r="B24" s="7"/>
      <c r="C24" s="7"/>
      <c r="D24" s="7"/>
      <c r="E24" s="7"/>
      <c r="F24" s="7"/>
      <c r="G24" s="7"/>
      <c r="H24" s="7"/>
      <c r="I24" s="7">
        <v>500</v>
      </c>
      <c r="J24" s="7"/>
      <c r="K24" s="7"/>
      <c r="L24" s="7"/>
      <c r="M24" s="7"/>
      <c r="N24" s="7"/>
      <c r="O24" s="7"/>
    </row>
    <row r="25" spans="1:15" x14ac:dyDescent="0.3">
      <c r="A25" s="7" t="s">
        <v>21</v>
      </c>
      <c r="B25" s="7"/>
      <c r="C25" s="7">
        <v>83</v>
      </c>
      <c r="D25" s="7">
        <v>83</v>
      </c>
      <c r="E25" s="7">
        <v>83</v>
      </c>
      <c r="F25" s="7">
        <v>83</v>
      </c>
      <c r="G25" s="7">
        <v>83</v>
      </c>
      <c r="H25" s="7">
        <v>83</v>
      </c>
      <c r="I25" s="7">
        <v>83</v>
      </c>
      <c r="J25" s="7">
        <v>83</v>
      </c>
      <c r="K25" s="7">
        <v>83</v>
      </c>
      <c r="L25" s="7">
        <v>83</v>
      </c>
      <c r="M25" s="7">
        <v>83</v>
      </c>
      <c r="N25" s="7">
        <v>83</v>
      </c>
      <c r="O25" s="7">
        <v>83</v>
      </c>
    </row>
    <row r="26" spans="1:15" x14ac:dyDescent="0.3">
      <c r="A26" s="6" t="s">
        <v>22</v>
      </c>
      <c r="B26" s="6"/>
      <c r="C26" s="6"/>
      <c r="D26" s="6"/>
      <c r="E26" s="6"/>
      <c r="F26" s="6"/>
      <c r="G26" s="6"/>
      <c r="H26" s="6">
        <v>700</v>
      </c>
      <c r="I26" s="6"/>
      <c r="J26" s="6"/>
      <c r="K26" s="6"/>
      <c r="L26" s="6"/>
      <c r="M26" s="6"/>
      <c r="N26" s="6"/>
      <c r="O26" s="6"/>
    </row>
    <row r="27" spans="1:15" x14ac:dyDescent="0.3">
      <c r="A27" s="6" t="s">
        <v>23</v>
      </c>
      <c r="B27" s="6"/>
      <c r="C27" s="6"/>
      <c r="D27" s="6"/>
      <c r="E27" s="6">
        <v>1217</v>
      </c>
      <c r="F27" s="6"/>
      <c r="G27" s="6"/>
      <c r="H27" s="6">
        <v>1787</v>
      </c>
      <c r="I27" s="6">
        <v>486</v>
      </c>
      <c r="J27" s="6"/>
      <c r="K27" s="6"/>
      <c r="L27" s="6"/>
      <c r="M27" s="6"/>
      <c r="N27" s="6"/>
      <c r="O27" s="6"/>
    </row>
    <row r="28" spans="1:15" x14ac:dyDescent="0.3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6" t="s">
        <v>25</v>
      </c>
      <c r="B29" s="6"/>
      <c r="C29" s="6">
        <v>1078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s="18" customFormat="1" x14ac:dyDescent="0.3">
      <c r="A30" s="25" t="s">
        <v>26</v>
      </c>
      <c r="B30" s="26"/>
      <c r="C30" s="26">
        <f t="shared" ref="C30:O30" si="3">SUBTOTAL(9,C31:C32)</f>
        <v>640.096</v>
      </c>
      <c r="D30" s="26">
        <f t="shared" si="3"/>
        <v>8968.8960000000006</v>
      </c>
      <c r="E30" s="26">
        <f t="shared" si="3"/>
        <v>108.49600000000001</v>
      </c>
      <c r="F30" s="26">
        <f t="shared" si="3"/>
        <v>90.896000000000015</v>
      </c>
      <c r="G30" s="26">
        <f t="shared" si="3"/>
        <v>90.896000000000015</v>
      </c>
      <c r="H30" s="26">
        <f t="shared" si="3"/>
        <v>108.49600000000001</v>
      </c>
      <c r="I30" s="26">
        <f t="shared" si="3"/>
        <v>919.29599999999994</v>
      </c>
      <c r="J30" s="26">
        <f t="shared" si="3"/>
        <v>240.49600000000001</v>
      </c>
      <c r="K30" s="26">
        <f t="shared" si="3"/>
        <v>108.49600000000001</v>
      </c>
      <c r="L30" s="26">
        <f t="shared" si="3"/>
        <v>450.89600000000002</v>
      </c>
      <c r="M30" s="26">
        <f t="shared" si="3"/>
        <v>108.49600000000001</v>
      </c>
      <c r="N30" s="26">
        <f t="shared" si="3"/>
        <v>117.29600000000001</v>
      </c>
      <c r="O30" s="26">
        <f t="shared" si="3"/>
        <v>108.49600000000001</v>
      </c>
    </row>
    <row r="31" spans="1:15" x14ac:dyDescent="0.3">
      <c r="A31" s="8" t="s">
        <v>27</v>
      </c>
      <c r="B31" s="5"/>
      <c r="C31" s="5">
        <f>(C5+C6)*0.2</f>
        <v>0</v>
      </c>
      <c r="D31" s="5">
        <f>(D5+D6)*0.2</f>
        <v>8869.2000000000007</v>
      </c>
      <c r="E31" s="5">
        <f t="shared" ref="E31:O31" si="4">(E5+E6)*0.2</f>
        <v>0</v>
      </c>
      <c r="F31" s="5">
        <f t="shared" si="4"/>
        <v>0</v>
      </c>
      <c r="G31" s="5">
        <f t="shared" si="4"/>
        <v>0</v>
      </c>
      <c r="H31" s="5">
        <f t="shared" si="4"/>
        <v>0</v>
      </c>
      <c r="I31" s="5">
        <f t="shared" si="4"/>
        <v>0</v>
      </c>
      <c r="J31" s="5">
        <f t="shared" si="4"/>
        <v>0</v>
      </c>
      <c r="K31" s="5">
        <f t="shared" si="4"/>
        <v>0</v>
      </c>
      <c r="L31" s="5">
        <f t="shared" si="4"/>
        <v>0</v>
      </c>
      <c r="M31" s="5">
        <f t="shared" si="4"/>
        <v>0</v>
      </c>
      <c r="N31" s="5">
        <f t="shared" si="4"/>
        <v>0</v>
      </c>
      <c r="O31" s="5">
        <f t="shared" si="4"/>
        <v>0</v>
      </c>
    </row>
    <row r="32" spans="1:15" x14ac:dyDescent="0.3">
      <c r="A32" s="8" t="s">
        <v>28</v>
      </c>
      <c r="B32" s="5"/>
      <c r="C32" s="5">
        <f t="shared" ref="C32:H32" si="5">(SUM(C11:C24))*0.2</f>
        <v>640.096</v>
      </c>
      <c r="D32" s="5">
        <f t="shared" si="5"/>
        <v>99.696000000000012</v>
      </c>
      <c r="E32" s="5">
        <f t="shared" si="5"/>
        <v>108.49600000000001</v>
      </c>
      <c r="F32" s="5">
        <f t="shared" si="5"/>
        <v>90.896000000000015</v>
      </c>
      <c r="G32" s="5">
        <f t="shared" si="5"/>
        <v>90.896000000000015</v>
      </c>
      <c r="H32" s="5">
        <f t="shared" si="5"/>
        <v>108.49600000000001</v>
      </c>
      <c r="I32" s="5">
        <f t="shared" ref="I32:O32" si="6">(SUM(I11:I24))*0.2</f>
        <v>919.29599999999994</v>
      </c>
      <c r="J32" s="5">
        <f t="shared" si="6"/>
        <v>240.49600000000001</v>
      </c>
      <c r="K32" s="5">
        <f t="shared" si="6"/>
        <v>108.49600000000001</v>
      </c>
      <c r="L32" s="5">
        <f t="shared" si="6"/>
        <v>450.89600000000002</v>
      </c>
      <c r="M32" s="5">
        <f t="shared" si="6"/>
        <v>108.49600000000001</v>
      </c>
      <c r="N32" s="5">
        <f t="shared" si="6"/>
        <v>117.29600000000001</v>
      </c>
      <c r="O32" s="5">
        <f t="shared" si="6"/>
        <v>108.49600000000001</v>
      </c>
    </row>
    <row r="33" spans="1:15" x14ac:dyDescent="0.3">
      <c r="A33" s="9" t="s">
        <v>29</v>
      </c>
      <c r="B33" s="10">
        <v>3720</v>
      </c>
      <c r="C33" s="10">
        <f t="shared" ref="C33:O33" si="7">IF((C30+B33)&lt;760,C30+B33,0)</f>
        <v>0</v>
      </c>
      <c r="D33" s="10">
        <f t="shared" si="7"/>
        <v>0</v>
      </c>
      <c r="E33" s="10">
        <f t="shared" si="7"/>
        <v>108.49600000000001</v>
      </c>
      <c r="F33" s="10">
        <f t="shared" si="7"/>
        <v>199.39200000000002</v>
      </c>
      <c r="G33" s="10">
        <f t="shared" si="7"/>
        <v>290.28800000000001</v>
      </c>
      <c r="H33" s="10">
        <f t="shared" si="7"/>
        <v>398.78399999999999</v>
      </c>
      <c r="I33" s="10">
        <f t="shared" si="7"/>
        <v>0</v>
      </c>
      <c r="J33" s="10">
        <f t="shared" si="7"/>
        <v>240.49600000000001</v>
      </c>
      <c r="K33" s="10">
        <f t="shared" si="7"/>
        <v>348.99200000000002</v>
      </c>
      <c r="L33" s="10">
        <f t="shared" si="7"/>
        <v>0</v>
      </c>
      <c r="M33" s="10">
        <f t="shared" si="7"/>
        <v>108.49600000000001</v>
      </c>
      <c r="N33" s="10">
        <f t="shared" si="7"/>
        <v>225.79200000000003</v>
      </c>
      <c r="O33" s="10">
        <f t="shared" si="7"/>
        <v>334.28800000000001</v>
      </c>
    </row>
    <row r="34" spans="1:15" s="18" customFormat="1" x14ac:dyDescent="0.3">
      <c r="A34" s="20" t="s">
        <v>30</v>
      </c>
      <c r="B34" s="27"/>
      <c r="C34" s="27">
        <f t="shared" ref="C34:O34" si="8">SUBTOTAL(9,C35:C61)</f>
        <v>13826.096</v>
      </c>
      <c r="D34" s="27">
        <f t="shared" si="8"/>
        <v>49180.896000000001</v>
      </c>
      <c r="E34" s="27">
        <f t="shared" si="8"/>
        <v>2177</v>
      </c>
      <c r="F34" s="27">
        <f t="shared" si="8"/>
        <v>4493</v>
      </c>
      <c r="G34" s="27">
        <f t="shared" si="8"/>
        <v>0</v>
      </c>
      <c r="H34" s="27">
        <f t="shared" si="8"/>
        <v>0</v>
      </c>
      <c r="I34" s="27">
        <f t="shared" si="8"/>
        <v>10687.08</v>
      </c>
      <c r="J34" s="27">
        <f t="shared" si="8"/>
        <v>12794</v>
      </c>
      <c r="K34" s="27">
        <f t="shared" si="8"/>
        <v>4535</v>
      </c>
      <c r="L34" s="27">
        <f t="shared" si="8"/>
        <v>3024.8879999999999</v>
      </c>
      <c r="M34" s="27">
        <f t="shared" si="8"/>
        <v>0</v>
      </c>
      <c r="N34" s="27">
        <f t="shared" si="8"/>
        <v>5100</v>
      </c>
      <c r="O34" s="27">
        <f t="shared" si="8"/>
        <v>9466</v>
      </c>
    </row>
    <row r="35" spans="1:15" s="18" customFormat="1" x14ac:dyDescent="0.3">
      <c r="A35" s="16" t="s">
        <v>31</v>
      </c>
      <c r="B35" s="17">
        <f t="shared" ref="B35" si="9">SUBTOTAL(9,B36:B50)</f>
        <v>0</v>
      </c>
      <c r="C35" s="17">
        <f>SUBTOTAL(9,C36:C52)</f>
        <v>9466</v>
      </c>
      <c r="D35" s="17">
        <f t="shared" ref="D35:O35" si="10">SUBTOTAL(9,D36:D52)</f>
        <v>4712</v>
      </c>
      <c r="E35" s="17">
        <f t="shared" si="10"/>
        <v>2177</v>
      </c>
      <c r="F35" s="17">
        <f t="shared" si="10"/>
        <v>4493</v>
      </c>
      <c r="G35" s="17">
        <f t="shared" si="10"/>
        <v>0</v>
      </c>
      <c r="H35" s="17">
        <f t="shared" si="10"/>
        <v>0</v>
      </c>
      <c r="I35" s="17">
        <f t="shared" si="10"/>
        <v>9369</v>
      </c>
      <c r="J35" s="17">
        <f t="shared" si="10"/>
        <v>12794</v>
      </c>
      <c r="K35" s="17">
        <f t="shared" si="10"/>
        <v>4535</v>
      </c>
      <c r="L35" s="17">
        <f t="shared" si="10"/>
        <v>2225</v>
      </c>
      <c r="M35" s="17">
        <f t="shared" si="10"/>
        <v>0</v>
      </c>
      <c r="N35" s="17">
        <f t="shared" si="10"/>
        <v>5100</v>
      </c>
      <c r="O35" s="17">
        <f t="shared" si="10"/>
        <v>9466</v>
      </c>
    </row>
    <row r="36" spans="1:15" x14ac:dyDescent="0.3">
      <c r="A36" s="12" t="s">
        <v>32</v>
      </c>
      <c r="B36" s="10"/>
      <c r="C36" s="10">
        <v>1745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>
        <v>1745</v>
      </c>
    </row>
    <row r="37" spans="1:15" x14ac:dyDescent="0.3">
      <c r="A37" s="12" t="s">
        <v>33</v>
      </c>
      <c r="B37" s="10"/>
      <c r="C37" s="10">
        <v>2706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>
        <v>2706</v>
      </c>
    </row>
    <row r="38" spans="1:15" x14ac:dyDescent="0.3">
      <c r="A38" s="12" t="s">
        <v>34</v>
      </c>
      <c r="B38" s="10"/>
      <c r="C38" s="10"/>
      <c r="D38" s="10">
        <v>2567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x14ac:dyDescent="0.3">
      <c r="A39" s="12" t="s">
        <v>35</v>
      </c>
      <c r="B39" s="10"/>
      <c r="C39" s="10"/>
      <c r="D39" s="10">
        <v>2145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x14ac:dyDescent="0.3">
      <c r="A40" s="12" t="s">
        <v>36</v>
      </c>
      <c r="B40" s="10"/>
      <c r="C40" s="10"/>
      <c r="D40" s="10"/>
      <c r="E40" s="10">
        <v>2177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3">
      <c r="A41" s="12" t="s">
        <v>37</v>
      </c>
      <c r="B41" s="10"/>
      <c r="C41" s="10"/>
      <c r="D41" s="10"/>
      <c r="E41" s="10"/>
      <c r="F41" s="10">
        <v>2385</v>
      </c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3">
      <c r="A42" s="12" t="s">
        <v>38</v>
      </c>
      <c r="B42" s="10"/>
      <c r="C42" s="10"/>
      <c r="D42" s="10"/>
      <c r="E42" s="10"/>
      <c r="F42" s="10">
        <v>2108</v>
      </c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3">
      <c r="A43" s="12" t="s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>
        <v>2225</v>
      </c>
      <c r="M43" s="10"/>
      <c r="N43" s="10"/>
      <c r="O43" s="10"/>
    </row>
    <row r="44" spans="1:15" x14ac:dyDescent="0.3">
      <c r="A44" s="12" t="s">
        <v>40</v>
      </c>
      <c r="B44" s="10"/>
      <c r="C44" s="10"/>
      <c r="D44" s="10"/>
      <c r="E44" s="10"/>
      <c r="F44" s="10"/>
      <c r="G44" s="10"/>
      <c r="H44" s="10"/>
      <c r="I44" s="10"/>
      <c r="J44" s="10"/>
      <c r="K44" s="10">
        <v>2263</v>
      </c>
      <c r="L44" s="10"/>
      <c r="M44" s="10"/>
      <c r="N44" s="10"/>
      <c r="O44" s="10"/>
    </row>
    <row r="45" spans="1:15" x14ac:dyDescent="0.3">
      <c r="A45" s="12" t="s">
        <v>41</v>
      </c>
      <c r="B45" s="10"/>
      <c r="C45" s="10"/>
      <c r="D45" s="10"/>
      <c r="E45" s="10"/>
      <c r="F45" s="10"/>
      <c r="G45" s="10"/>
      <c r="H45" s="10"/>
      <c r="I45" s="10"/>
      <c r="J45" s="10"/>
      <c r="K45" s="10">
        <v>2272</v>
      </c>
      <c r="L45" s="10"/>
      <c r="M45" s="10"/>
      <c r="N45" s="10"/>
      <c r="O45" s="10"/>
    </row>
    <row r="46" spans="1:15" x14ac:dyDescent="0.3">
      <c r="A46" s="12" t="s">
        <v>42</v>
      </c>
      <c r="B46" s="10"/>
      <c r="C46" s="10"/>
      <c r="D46" s="10"/>
      <c r="E46" s="10"/>
      <c r="F46" s="10"/>
      <c r="G46" s="10"/>
      <c r="H46" s="10"/>
      <c r="I46" s="10"/>
      <c r="J46" s="10">
        <v>5649</v>
      </c>
      <c r="K46" s="10"/>
      <c r="L46" s="10"/>
      <c r="M46" s="10"/>
      <c r="N46" s="10"/>
      <c r="O46" s="10"/>
    </row>
    <row r="47" spans="1:15" x14ac:dyDescent="0.3">
      <c r="A47" s="12" t="s">
        <v>43</v>
      </c>
      <c r="B47" s="10"/>
      <c r="C47" s="10"/>
      <c r="D47" s="10"/>
      <c r="E47" s="10"/>
      <c r="F47" s="10"/>
      <c r="G47" s="10"/>
      <c r="H47" s="10"/>
      <c r="I47" s="10"/>
      <c r="J47" s="10">
        <v>5451</v>
      </c>
      <c r="K47" s="10"/>
      <c r="L47" s="10"/>
      <c r="M47" s="10"/>
      <c r="N47" s="10"/>
      <c r="O47" s="10"/>
    </row>
    <row r="48" spans="1:15" x14ac:dyDescent="0.3">
      <c r="A48" s="12" t="s">
        <v>44</v>
      </c>
      <c r="B48" s="10"/>
      <c r="C48" s="10">
        <v>5015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>
        <v>5015</v>
      </c>
    </row>
    <row r="49" spans="1:15" x14ac:dyDescent="0.3">
      <c r="A49" s="12" t="s">
        <v>45</v>
      </c>
      <c r="B49" s="10"/>
      <c r="C49" s="10"/>
      <c r="D49" s="10"/>
      <c r="E49" s="10"/>
      <c r="F49" s="10"/>
      <c r="G49" s="10"/>
      <c r="H49" s="10"/>
      <c r="I49" s="10">
        <v>5169</v>
      </c>
      <c r="J49" s="10"/>
      <c r="K49" s="10"/>
      <c r="L49" s="10"/>
      <c r="M49" s="10"/>
      <c r="N49" s="10"/>
      <c r="O49" s="10"/>
    </row>
    <row r="50" spans="1:15" x14ac:dyDescent="0.3">
      <c r="A50" s="12" t="s">
        <v>46</v>
      </c>
      <c r="B50" s="10"/>
      <c r="C50" s="10"/>
      <c r="D50" s="10"/>
      <c r="E50" s="10"/>
      <c r="F50" s="10"/>
      <c r="G50" s="10"/>
      <c r="H50" s="10"/>
      <c r="I50" s="10"/>
      <c r="J50" s="10">
        <v>1694</v>
      </c>
      <c r="K50" s="10"/>
      <c r="L50" s="10"/>
      <c r="M50" s="10"/>
      <c r="N50" s="10"/>
      <c r="O50" s="10"/>
    </row>
    <row r="51" spans="1:15" x14ac:dyDescent="0.3">
      <c r="A51" s="12" t="s">
        <v>47</v>
      </c>
      <c r="B51" s="10"/>
      <c r="C51" s="10"/>
      <c r="D51" s="10"/>
      <c r="E51" s="10"/>
      <c r="F51" s="10"/>
      <c r="G51" s="10"/>
      <c r="H51" s="10"/>
      <c r="I51" s="10">
        <v>4200</v>
      </c>
      <c r="J51" s="10"/>
      <c r="K51" s="10"/>
      <c r="L51" s="10"/>
      <c r="M51" s="10"/>
      <c r="N51" s="10"/>
      <c r="O51" s="10"/>
    </row>
    <row r="52" spans="1:15" x14ac:dyDescent="0.3">
      <c r="A52" s="12" t="s">
        <v>48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>
        <v>5100</v>
      </c>
      <c r="O52" s="10"/>
    </row>
    <row r="53" spans="1:15" s="18" customFormat="1" x14ac:dyDescent="0.3">
      <c r="A53" s="20" t="s">
        <v>49</v>
      </c>
      <c r="B53" s="21">
        <f t="shared" ref="B53:O53" si="11">SUBTOTAL(9,B54:B61)</f>
        <v>0</v>
      </c>
      <c r="C53" s="21">
        <f t="shared" si="11"/>
        <v>4360.0959999999995</v>
      </c>
      <c r="D53" s="21">
        <f t="shared" si="11"/>
        <v>44468.896000000001</v>
      </c>
      <c r="E53" s="21">
        <f t="shared" si="11"/>
        <v>0</v>
      </c>
      <c r="F53" s="21">
        <f t="shared" si="11"/>
        <v>0</v>
      </c>
      <c r="G53" s="21">
        <f t="shared" si="11"/>
        <v>0</v>
      </c>
      <c r="H53" s="21">
        <f t="shared" si="11"/>
        <v>0</v>
      </c>
      <c r="I53" s="21">
        <f t="shared" si="11"/>
        <v>1318.08</v>
      </c>
      <c r="J53" s="21">
        <f t="shared" si="11"/>
        <v>0</v>
      </c>
      <c r="K53" s="21">
        <f t="shared" si="11"/>
        <v>0</v>
      </c>
      <c r="L53" s="21">
        <f t="shared" si="11"/>
        <v>799.88800000000003</v>
      </c>
      <c r="M53" s="21">
        <f t="shared" si="11"/>
        <v>0</v>
      </c>
      <c r="N53" s="21">
        <f t="shared" si="11"/>
        <v>0</v>
      </c>
      <c r="O53" s="21">
        <f t="shared" si="11"/>
        <v>0</v>
      </c>
    </row>
    <row r="54" spans="1:15" x14ac:dyDescent="0.3">
      <c r="A54" s="13" t="s">
        <v>50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3">
      <c r="A55" s="13" t="s">
        <v>51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3">
      <c r="A56" s="13" t="s">
        <v>52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s="18" customFormat="1" x14ac:dyDescent="0.3">
      <c r="A57" s="19" t="s">
        <v>53</v>
      </c>
      <c r="B57" s="17"/>
      <c r="C57" s="17">
        <f t="shared" ref="C57:O57" si="12">IF((C30+B33)&lt;760,0,C30+B33)</f>
        <v>4360.0959999999995</v>
      </c>
      <c r="D57" s="17">
        <f t="shared" si="12"/>
        <v>8968.8960000000006</v>
      </c>
      <c r="E57" s="17">
        <f t="shared" si="12"/>
        <v>0</v>
      </c>
      <c r="F57" s="17">
        <f t="shared" si="12"/>
        <v>0</v>
      </c>
      <c r="G57" s="17">
        <f t="shared" si="12"/>
        <v>0</v>
      </c>
      <c r="H57" s="17">
        <f t="shared" si="12"/>
        <v>0</v>
      </c>
      <c r="I57" s="17">
        <f t="shared" si="12"/>
        <v>1318.08</v>
      </c>
      <c r="J57" s="17">
        <f t="shared" si="12"/>
        <v>0</v>
      </c>
      <c r="K57" s="17">
        <f t="shared" si="12"/>
        <v>0</v>
      </c>
      <c r="L57" s="17">
        <f t="shared" si="12"/>
        <v>799.88800000000003</v>
      </c>
      <c r="M57" s="17">
        <f t="shared" si="12"/>
        <v>0</v>
      </c>
      <c r="N57" s="17">
        <f t="shared" si="12"/>
        <v>0</v>
      </c>
      <c r="O57" s="17">
        <f t="shared" si="12"/>
        <v>0</v>
      </c>
    </row>
    <row r="58" spans="1:15" x14ac:dyDescent="0.3">
      <c r="A58" s="13" t="s">
        <v>54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3">
      <c r="A59" s="13" t="s">
        <v>55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3">
      <c r="A60" s="13" t="s">
        <v>56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3">
      <c r="A61" s="13" t="s">
        <v>57</v>
      </c>
      <c r="B61" s="11"/>
      <c r="C61" s="11"/>
      <c r="D61" s="11">
        <v>35500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s="18" customFormat="1" x14ac:dyDescent="0.3">
      <c r="A62" s="22" t="s">
        <v>58</v>
      </c>
      <c r="B62" s="23">
        <f t="shared" ref="B62:O62" si="13">B34-B3</f>
        <v>-132</v>
      </c>
      <c r="C62" s="23">
        <f t="shared" si="13"/>
        <v>8824.52</v>
      </c>
      <c r="D62" s="23">
        <f t="shared" si="13"/>
        <v>-4715.4800000000105</v>
      </c>
      <c r="E62" s="23">
        <f t="shared" si="13"/>
        <v>-7171.9759999999987</v>
      </c>
      <c r="F62" s="23">
        <f t="shared" si="13"/>
        <v>3864.6239999999998</v>
      </c>
      <c r="G62" s="23">
        <f t="shared" si="13"/>
        <v>-628.37599999999998</v>
      </c>
      <c r="H62" s="23">
        <f t="shared" si="13"/>
        <v>-6940.9759999999997</v>
      </c>
      <c r="I62" s="23">
        <f t="shared" si="13"/>
        <v>-4204.6959999999999</v>
      </c>
      <c r="J62" s="23">
        <f t="shared" si="13"/>
        <v>11268.023999999999</v>
      </c>
      <c r="K62" s="23">
        <f t="shared" si="13"/>
        <v>3801.0239999999999</v>
      </c>
      <c r="L62" s="23">
        <f t="shared" si="13"/>
        <v>236.51199999999972</v>
      </c>
      <c r="M62" s="23">
        <f t="shared" si="13"/>
        <v>-733.976</v>
      </c>
      <c r="N62" s="23">
        <f t="shared" si="13"/>
        <v>4313.2240000000002</v>
      </c>
      <c r="O62" s="23">
        <f t="shared" si="13"/>
        <v>8732.0239999999994</v>
      </c>
    </row>
    <row r="63" spans="1:15" s="18" customFormat="1" x14ac:dyDescent="0.3">
      <c r="A63" s="24" t="s">
        <v>59</v>
      </c>
      <c r="B63" s="23">
        <v>15000</v>
      </c>
      <c r="C63" s="23">
        <f t="shared" ref="C63:O63" si="14">B63+C62</f>
        <v>23824.52</v>
      </c>
      <c r="D63" s="23">
        <f t="shared" si="14"/>
        <v>19109.03999999999</v>
      </c>
      <c r="E63" s="23">
        <f t="shared" si="14"/>
        <v>11937.063999999991</v>
      </c>
      <c r="F63" s="23">
        <f t="shared" si="14"/>
        <v>15801.687999999991</v>
      </c>
      <c r="G63" s="23">
        <f t="shared" si="14"/>
        <v>15173.311999999991</v>
      </c>
      <c r="H63" s="23">
        <f t="shared" si="14"/>
        <v>8232.3359999999921</v>
      </c>
      <c r="I63" s="23">
        <f t="shared" si="14"/>
        <v>4027.6399999999921</v>
      </c>
      <c r="J63" s="23">
        <f t="shared" si="14"/>
        <v>15295.663999999992</v>
      </c>
      <c r="K63" s="23">
        <f t="shared" si="14"/>
        <v>19096.687999999991</v>
      </c>
      <c r="L63" s="23">
        <f t="shared" si="14"/>
        <v>19333.19999999999</v>
      </c>
      <c r="M63" s="23">
        <f t="shared" si="14"/>
        <v>18599.223999999991</v>
      </c>
      <c r="N63" s="23">
        <f t="shared" si="14"/>
        <v>22912.447999999989</v>
      </c>
      <c r="O63" s="23">
        <f t="shared" si="14"/>
        <v>31644.471999999987</v>
      </c>
    </row>
    <row r="64" spans="1:15" x14ac:dyDescent="0.3">
      <c r="A64" s="14"/>
    </row>
    <row r="65" spans="1:1" x14ac:dyDescent="0.3">
      <c r="A65" s="15"/>
    </row>
    <row r="66" spans="1:1" x14ac:dyDescent="0.3">
      <c r="A66" s="2"/>
    </row>
    <row r="67" spans="1:1" x14ac:dyDescent="0.3">
      <c r="A67" s="2"/>
    </row>
  </sheetData>
  <sheetProtection password="ECC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2024-06-26T13:18:01Z</dcterms:created>
  <dcterms:modified xsi:type="dcterms:W3CDTF">2025-01-29T14:24:31Z</dcterms:modified>
</cp:coreProperties>
</file>