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23040" windowHeight="8610" tabRatio="863" firstSheet="6" activeTab="1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Odars" sheetId="19" r:id="rId12"/>
    <sheet name="Gymnase Ayguesvives" sheetId="20" r:id="rId13"/>
    <sheet name="Ecole Montbrun" sheetId="21" r:id="rId14"/>
    <sheet name="Video proj" sheetId="13" r:id="rId15"/>
    <sheet name="Sono" sheetId="14" r:id="rId16"/>
    <sheet name="Sub 2018" sheetId="15" r:id="rId17"/>
    <sheet name="Sub2019-1" sheetId="16" r:id="rId18"/>
    <sheet name="Sub2019-2" sheetId="17" r:id="rId19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7" l="1"/>
  <c r="H17" i="17"/>
  <c r="H18" i="17"/>
  <c r="H19" i="17"/>
  <c r="H20" i="17"/>
  <c r="H21" i="17"/>
  <c r="H22" i="17"/>
  <c r="H23" i="17"/>
  <c r="H24" i="17"/>
  <c r="H25" i="17"/>
  <c r="H26" i="17"/>
  <c r="H15" i="17"/>
  <c r="C16" i="21" l="1"/>
  <c r="B16" i="21"/>
  <c r="A15" i="21"/>
  <c r="F11" i="21"/>
  <c r="F12" i="21" s="1"/>
  <c r="F10" i="21"/>
  <c r="F9" i="21"/>
  <c r="F8" i="21"/>
  <c r="F7" i="21"/>
  <c r="F6" i="21"/>
  <c r="B4" i="21"/>
  <c r="C16" i="20"/>
  <c r="B16" i="20"/>
  <c r="A15" i="20"/>
  <c r="F11" i="20"/>
  <c r="F12" i="20" s="1"/>
  <c r="F10" i="20"/>
  <c r="F9" i="20"/>
  <c r="F8" i="20"/>
  <c r="D16" i="20" s="1"/>
  <c r="F16" i="20" s="1"/>
  <c r="F7" i="20"/>
  <c r="F6" i="20"/>
  <c r="B4" i="20"/>
  <c r="C16" i="19"/>
  <c r="B16" i="19"/>
  <c r="A15" i="19"/>
  <c r="F11" i="19"/>
  <c r="F12" i="19" s="1"/>
  <c r="F10" i="19"/>
  <c r="F9" i="19"/>
  <c r="F8" i="19"/>
  <c r="F7" i="19"/>
  <c r="F6" i="19"/>
  <c r="B4" i="19"/>
  <c r="D16" i="21" l="1"/>
  <c r="E16" i="21" s="1"/>
  <c r="C17" i="21" s="1"/>
  <c r="F16" i="21"/>
  <c r="E16" i="20"/>
  <c r="D16" i="19"/>
  <c r="E16" i="19" s="1"/>
  <c r="B17" i="19" s="1"/>
  <c r="B17" i="21" l="1"/>
  <c r="D17" i="21"/>
  <c r="E17" i="21" s="1"/>
  <c r="A16" i="21"/>
  <c r="F16" i="19"/>
  <c r="C17" i="19" s="1"/>
  <c r="C17" i="20"/>
  <c r="B17" i="20"/>
  <c r="D17" i="19"/>
  <c r="E17" i="19" s="1"/>
  <c r="A16" i="19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18" i="21" l="1"/>
  <c r="F17" i="21"/>
  <c r="C18" i="21" s="1"/>
  <c r="D17" i="20"/>
  <c r="A16" i="20"/>
  <c r="B18" i="19"/>
  <c r="F17" i="19"/>
  <c r="C18" i="19" s="1"/>
  <c r="C15" i="17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D18" i="21" l="1"/>
  <c r="E18" i="21" s="1"/>
  <c r="A17" i="21"/>
  <c r="E17" i="20"/>
  <c r="F17" i="20"/>
  <c r="D18" i="19"/>
  <c r="E18" i="19" s="1"/>
  <c r="A17" i="19"/>
  <c r="E16" i="13"/>
  <c r="B17" i="13" s="1"/>
  <c r="B16" i="17"/>
  <c r="F15" i="17"/>
  <c r="C16" i="17" s="1"/>
  <c r="B16" i="16"/>
  <c r="F15" i="16"/>
  <c r="C16" i="16" s="1"/>
  <c r="D15" i="15"/>
  <c r="E15" i="15" s="1"/>
  <c r="B16" i="15"/>
  <c r="F16" i="14"/>
  <c r="E16" i="14"/>
  <c r="F16" i="13"/>
  <c r="C17" i="13" l="1"/>
  <c r="B19" i="21"/>
  <c r="F18" i="21"/>
  <c r="C19" i="21" s="1"/>
  <c r="C18" i="20"/>
  <c r="B18" i="20"/>
  <c r="B19" i="19"/>
  <c r="F18" i="19"/>
  <c r="C19" i="19" s="1"/>
  <c r="F15" i="15"/>
  <c r="C16" i="15" s="1"/>
  <c r="A16" i="17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A18" i="21" l="1"/>
  <c r="D19" i="21"/>
  <c r="E19" i="21" s="1"/>
  <c r="D18" i="20"/>
  <c r="E18" i="20" s="1"/>
  <c r="A17" i="20"/>
  <c r="D19" i="19"/>
  <c r="E19" i="19" s="1"/>
  <c r="A18" i="19"/>
  <c r="E17" i="13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B20" i="21" l="1"/>
  <c r="F19" i="21"/>
  <c r="C20" i="21" s="1"/>
  <c r="B19" i="20"/>
  <c r="F18" i="20"/>
  <c r="C19" i="20" s="1"/>
  <c r="B20" i="19"/>
  <c r="F19" i="19"/>
  <c r="C20" i="19" s="1"/>
  <c r="D17" i="17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A19" i="21" l="1"/>
  <c r="D20" i="21"/>
  <c r="E20" i="21" s="1"/>
  <c r="D19" i="20"/>
  <c r="E19" i="20" s="1"/>
  <c r="A18" i="20"/>
  <c r="A19" i="19"/>
  <c r="D20" i="19"/>
  <c r="E20" i="19" s="1"/>
  <c r="E18" i="13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B21" i="21" l="1"/>
  <c r="F20" i="21"/>
  <c r="C21" i="21" s="1"/>
  <c r="B20" i="20"/>
  <c r="F19" i="20"/>
  <c r="C20" i="20" s="1"/>
  <c r="B21" i="19"/>
  <c r="F20" i="19"/>
  <c r="C21" i="19" s="1"/>
  <c r="A18" i="17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D21" i="21" l="1"/>
  <c r="E21" i="21" s="1"/>
  <c r="A20" i="21"/>
  <c r="A19" i="20"/>
  <c r="D20" i="20"/>
  <c r="E20" i="20" s="1"/>
  <c r="D21" i="19"/>
  <c r="E21" i="19" s="1"/>
  <c r="A20" i="19"/>
  <c r="E19" i="13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B22" i="21" l="1"/>
  <c r="F21" i="21"/>
  <c r="C22" i="21" s="1"/>
  <c r="B21" i="20"/>
  <c r="F20" i="20"/>
  <c r="C21" i="20" s="1"/>
  <c r="B22" i="19"/>
  <c r="F21" i="19"/>
  <c r="C22" i="19" s="1"/>
  <c r="D19" i="17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D22" i="21" l="1"/>
  <c r="E22" i="21" s="1"/>
  <c r="A21" i="21"/>
  <c r="D21" i="20"/>
  <c r="E21" i="20" s="1"/>
  <c r="A20" i="20"/>
  <c r="D22" i="19"/>
  <c r="E22" i="19" s="1"/>
  <c r="A21" i="19"/>
  <c r="E20" i="13"/>
  <c r="F19" i="17"/>
  <c r="C20" i="17" s="1"/>
  <c r="B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B23" i="21" l="1"/>
  <c r="F22" i="21"/>
  <c r="C23" i="21" s="1"/>
  <c r="B22" i="20"/>
  <c r="F21" i="20"/>
  <c r="C22" i="20" s="1"/>
  <c r="B23" i="19"/>
  <c r="F22" i="19"/>
  <c r="C23" i="19" s="1"/>
  <c r="A20" i="17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A22" i="21" l="1"/>
  <c r="D23" i="21"/>
  <c r="E23" i="21" s="1"/>
  <c r="D22" i="20"/>
  <c r="E22" i="20" s="1"/>
  <c r="A21" i="20"/>
  <c r="D23" i="19"/>
  <c r="E23" i="19" s="1"/>
  <c r="A22" i="19"/>
  <c r="E21" i="13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l="1"/>
  <c r="B24" i="21"/>
  <c r="F23" i="21"/>
  <c r="C24" i="21" s="1"/>
  <c r="F22" i="20"/>
  <c r="C23" i="20" s="1"/>
  <c r="B23" i="20"/>
  <c r="B24" i="19"/>
  <c r="F23" i="19"/>
  <c r="C24" i="19" s="1"/>
  <c r="C21" i="17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A23" i="21" l="1"/>
  <c r="D24" i="21"/>
  <c r="E24" i="21" s="1"/>
  <c r="D23" i="20"/>
  <c r="E23" i="20" s="1"/>
  <c r="A22" i="20"/>
  <c r="A23" i="19"/>
  <c r="D24" i="19"/>
  <c r="E24" i="19" s="1"/>
  <c r="E22" i="13"/>
  <c r="B23" i="13" s="1"/>
  <c r="D21" i="17"/>
  <c r="E21" i="17" s="1"/>
  <c r="A21" i="17"/>
  <c r="B22" i="16"/>
  <c r="F21" i="16"/>
  <c r="C22" i="16" s="1"/>
  <c r="B22" i="15"/>
  <c r="A22" i="15" s="1"/>
  <c r="F21" i="15"/>
  <c r="C22" i="15" s="1"/>
  <c r="D22" i="14"/>
  <c r="A21" i="14"/>
  <c r="F23" i="14"/>
  <c r="B23" i="14"/>
  <c r="E23" i="14"/>
  <c r="C23" i="14"/>
  <c r="F22" i="13"/>
  <c r="D22" i="15" l="1"/>
  <c r="E22" i="15" s="1"/>
  <c r="C23" i="13"/>
  <c r="F22" i="15"/>
  <c r="B25" i="21"/>
  <c r="F24" i="21"/>
  <c r="C25" i="21" s="1"/>
  <c r="B24" i="20"/>
  <c r="F23" i="20"/>
  <c r="C24" i="20" s="1"/>
  <c r="B25" i="19"/>
  <c r="F24" i="19"/>
  <c r="C25" i="19" s="1"/>
  <c r="B22" i="17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D25" i="21" l="1"/>
  <c r="E25" i="21" s="1"/>
  <c r="A24" i="21"/>
  <c r="A23" i="20"/>
  <c r="D24" i="20"/>
  <c r="E24" i="20" s="1"/>
  <c r="D25" i="19"/>
  <c r="E25" i="19" s="1"/>
  <c r="A24" i="19"/>
  <c r="E23" i="13"/>
  <c r="C24" i="13" s="1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F23" i="13"/>
  <c r="B26" i="21" l="1"/>
  <c r="F25" i="21"/>
  <c r="C26" i="21" s="1"/>
  <c r="B25" i="20"/>
  <c r="F24" i="20"/>
  <c r="C25" i="20" s="1"/>
  <c r="B26" i="19"/>
  <c r="F25" i="19"/>
  <c r="C26" i="19" s="1"/>
  <c r="B23" i="17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D26" i="21" l="1"/>
  <c r="E26" i="21" s="1"/>
  <c r="A25" i="21"/>
  <c r="D25" i="20"/>
  <c r="E25" i="20" s="1"/>
  <c r="A24" i="20"/>
  <c r="D26" i="19"/>
  <c r="E26" i="19" s="1"/>
  <c r="A25" i="19"/>
  <c r="E24" i="13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l="1"/>
  <c r="B27" i="21"/>
  <c r="F26" i="21"/>
  <c r="C27" i="21" s="1"/>
  <c r="B26" i="20"/>
  <c r="F25" i="20"/>
  <c r="C26" i="20" s="1"/>
  <c r="B27" i="19"/>
  <c r="F26" i="19"/>
  <c r="C27" i="19" s="1"/>
  <c r="B24" i="17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A26" i="21" l="1"/>
  <c r="D27" i="21"/>
  <c r="E27" i="21" s="1"/>
  <c r="D26" i="20"/>
  <c r="E26" i="20" s="1"/>
  <c r="A25" i="20"/>
  <c r="D27" i="19"/>
  <c r="E27" i="19" s="1"/>
  <c r="A26" i="19"/>
  <c r="E25" i="13"/>
  <c r="B26" i="13" s="1"/>
  <c r="A24" i="17"/>
  <c r="D24" i="17"/>
  <c r="E24" i="17" s="1"/>
  <c r="B25" i="16"/>
  <c r="F24" i="16"/>
  <c r="C25" i="16" s="1"/>
  <c r="B26" i="15"/>
  <c r="F25" i="15"/>
  <c r="C26" i="15" s="1"/>
  <c r="D28" i="14"/>
  <c r="A27" i="14"/>
  <c r="F29" i="14"/>
  <c r="B29" i="14"/>
  <c r="E29" i="14"/>
  <c r="C29" i="14"/>
  <c r="F25" i="13"/>
  <c r="C26" i="13" l="1"/>
  <c r="B28" i="21"/>
  <c r="F27" i="21"/>
  <c r="C28" i="21" s="1"/>
  <c r="B27" i="20"/>
  <c r="F26" i="20"/>
  <c r="C27" i="20" s="1"/>
  <c r="B28" i="19"/>
  <c r="F27" i="19"/>
  <c r="C28" i="19" s="1"/>
  <c r="B25" i="17"/>
  <c r="F24" i="17"/>
  <c r="C25" i="17" s="1"/>
  <c r="D25" i="16"/>
  <c r="E25" i="16" s="1"/>
  <c r="A25" i="16"/>
  <c r="A26" i="15"/>
  <c r="D26" i="15"/>
  <c r="E26" i="15" s="1"/>
  <c r="A28" i="14"/>
  <c r="D29" i="14"/>
  <c r="C30" i="14"/>
  <c r="F30" i="14"/>
  <c r="E30" i="14"/>
  <c r="B30" i="14"/>
  <c r="A25" i="13"/>
  <c r="D26" i="13"/>
  <c r="A27" i="21" l="1"/>
  <c r="D28" i="21"/>
  <c r="E28" i="21" s="1"/>
  <c r="D27" i="20"/>
  <c r="E27" i="20" s="1"/>
  <c r="A26" i="20"/>
  <c r="A27" i="19"/>
  <c r="D28" i="19"/>
  <c r="E28" i="19" s="1"/>
  <c r="B27" i="15"/>
  <c r="D27" i="15" s="1"/>
  <c r="E27" i="15" s="1"/>
  <c r="F26" i="15"/>
  <c r="C27" i="15" s="1"/>
  <c r="F27" i="15" s="1"/>
  <c r="E26" i="13"/>
  <c r="D25" i="17"/>
  <c r="E25" i="17" s="1"/>
  <c r="A25" i="17"/>
  <c r="B26" i="16"/>
  <c r="F25" i="16"/>
  <c r="C26" i="16" s="1"/>
  <c r="D30" i="14"/>
  <c r="A29" i="14"/>
  <c r="F31" i="14"/>
  <c r="B31" i="14"/>
  <c r="E31" i="14"/>
  <c r="C31" i="14"/>
  <c r="B27" i="13"/>
  <c r="F26" i="13"/>
  <c r="C27" i="13" s="1"/>
  <c r="A27" i="15" l="1"/>
  <c r="B29" i="21"/>
  <c r="F28" i="21"/>
  <c r="C29" i="21" s="1"/>
  <c r="B28" i="20"/>
  <c r="F27" i="20"/>
  <c r="C28" i="20" s="1"/>
  <c r="B29" i="19"/>
  <c r="F28" i="19"/>
  <c r="C29" i="19" s="1"/>
  <c r="B28" i="15"/>
  <c r="D28" i="15" s="1"/>
  <c r="E28" i="15" s="1"/>
  <c r="C28" i="15"/>
  <c r="B26" i="17"/>
  <c r="F25" i="17"/>
  <c r="C26" i="17" s="1"/>
  <c r="A26" i="16"/>
  <c r="D26" i="16"/>
  <c r="E26" i="16" s="1"/>
  <c r="B27" i="16" s="1"/>
  <c r="A28" i="15"/>
  <c r="A30" i="14"/>
  <c r="D31" i="14"/>
  <c r="C32" i="14"/>
  <c r="F32" i="14"/>
  <c r="B32" i="14"/>
  <c r="E32" i="14"/>
  <c r="D27" i="13"/>
  <c r="A26" i="13"/>
  <c r="F28" i="15" l="1"/>
  <c r="D29" i="21"/>
  <c r="E29" i="21" s="1"/>
  <c r="A28" i="21"/>
  <c r="A27" i="20"/>
  <c r="D28" i="20"/>
  <c r="E28" i="20" s="1"/>
  <c r="A28" i="19"/>
  <c r="D29" i="19"/>
  <c r="E29" i="19" s="1"/>
  <c r="C29" i="15"/>
  <c r="B29" i="15"/>
  <c r="D29" i="15" s="1"/>
  <c r="E29" i="15" s="1"/>
  <c r="E27" i="13"/>
  <c r="A26" i="17"/>
  <c r="D26" i="17"/>
  <c r="E26" i="17" s="1"/>
  <c r="B27" i="17" s="1"/>
  <c r="F26" i="16"/>
  <c r="C27" i="16" s="1"/>
  <c r="F27" i="16" s="1"/>
  <c r="D27" i="16"/>
  <c r="E27" i="16" s="1"/>
  <c r="B28" i="16" s="1"/>
  <c r="A27" i="16"/>
  <c r="F33" i="14"/>
  <c r="B33" i="14"/>
  <c r="E33" i="14"/>
  <c r="C33" i="14"/>
  <c r="D32" i="14"/>
  <c r="A31" i="14"/>
  <c r="F27" i="13"/>
  <c r="C28" i="13" s="1"/>
  <c r="B28" i="13"/>
  <c r="B30" i="21" l="1"/>
  <c r="F29" i="21"/>
  <c r="C30" i="21" s="1"/>
  <c r="B29" i="20"/>
  <c r="F28" i="20"/>
  <c r="C29" i="20" s="1"/>
  <c r="B30" i="19"/>
  <c r="F29" i="19"/>
  <c r="C30" i="19" s="1"/>
  <c r="F26" i="17"/>
  <c r="C27" i="17" s="1"/>
  <c r="B30" i="15"/>
  <c r="D30" i="15" s="1"/>
  <c r="E30" i="15" s="1"/>
  <c r="F29" i="15"/>
  <c r="C30" i="15" s="1"/>
  <c r="A29" i="15"/>
  <c r="D27" i="17"/>
  <c r="E27" i="17" s="1"/>
  <c r="A27" i="17"/>
  <c r="C28" i="16"/>
  <c r="F28" i="16" s="1"/>
  <c r="A28" i="16"/>
  <c r="D28" i="16"/>
  <c r="E28" i="16" s="1"/>
  <c r="C34" i="14"/>
  <c r="F34" i="14"/>
  <c r="B34" i="14"/>
  <c r="E34" i="14"/>
  <c r="A32" i="14"/>
  <c r="D33" i="14"/>
  <c r="A27" i="13"/>
  <c r="D28" i="13"/>
  <c r="F27" i="17" l="1"/>
  <c r="A30" i="15"/>
  <c r="F30" i="15"/>
  <c r="D30" i="21"/>
  <c r="E30" i="21" s="1"/>
  <c r="A29" i="21"/>
  <c r="D29" i="20"/>
  <c r="E29" i="20" s="1"/>
  <c r="A28" i="20"/>
  <c r="D30" i="19"/>
  <c r="E30" i="19" s="1"/>
  <c r="A29" i="19"/>
  <c r="B28" i="17"/>
  <c r="A28" i="17" s="1"/>
  <c r="C28" i="17"/>
  <c r="B31" i="15"/>
  <c r="A31" i="15" s="1"/>
  <c r="C31" i="15"/>
  <c r="E28" i="13"/>
  <c r="B29" i="16"/>
  <c r="D29" i="16" s="1"/>
  <c r="E29" i="16" s="1"/>
  <c r="C29" i="16"/>
  <c r="F35" i="14"/>
  <c r="B35" i="14"/>
  <c r="E35" i="14"/>
  <c r="C35" i="14"/>
  <c r="D34" i="14"/>
  <c r="A33" i="14"/>
  <c r="B29" i="13"/>
  <c r="F28" i="13"/>
  <c r="D28" i="17" l="1"/>
  <c r="F28" i="17" s="1"/>
  <c r="C29" i="13"/>
  <c r="D31" i="15"/>
  <c r="E31" i="15" s="1"/>
  <c r="F31" i="15"/>
  <c r="C32" i="15" s="1"/>
  <c r="F32" i="15" s="1"/>
  <c r="B31" i="21"/>
  <c r="F30" i="21"/>
  <c r="C31" i="21" s="1"/>
  <c r="F29" i="20"/>
  <c r="C30" i="20"/>
  <c r="B30" i="20"/>
  <c r="B31" i="19"/>
  <c r="F30" i="19"/>
  <c r="C31" i="19" s="1"/>
  <c r="E28" i="17"/>
  <c r="B32" i="15"/>
  <c r="F29" i="16"/>
  <c r="B30" i="16"/>
  <c r="D30" i="16" s="1"/>
  <c r="E30" i="16" s="1"/>
  <c r="C30" i="16"/>
  <c r="A29" i="16"/>
  <c r="A32" i="15"/>
  <c r="D32" i="15"/>
  <c r="E32" i="15" s="1"/>
  <c r="C36" i="14"/>
  <c r="F36" i="14"/>
  <c r="B36" i="14"/>
  <c r="E36" i="14"/>
  <c r="A34" i="14"/>
  <c r="D35" i="14"/>
  <c r="D29" i="13"/>
  <c r="A28" i="13"/>
  <c r="F30" i="16" l="1"/>
  <c r="A30" i="21"/>
  <c r="D31" i="21"/>
  <c r="E31" i="21" s="1"/>
  <c r="D30" i="20"/>
  <c r="E30" i="20" s="1"/>
  <c r="A29" i="20"/>
  <c r="D31" i="19"/>
  <c r="E31" i="19" s="1"/>
  <c r="A30" i="19"/>
  <c r="B29" i="17"/>
  <c r="C29" i="17"/>
  <c r="C33" i="15"/>
  <c r="B33" i="15"/>
  <c r="A33" i="15" s="1"/>
  <c r="E29" i="13"/>
  <c r="C31" i="16"/>
  <c r="B31" i="16"/>
  <c r="D31" i="16" s="1"/>
  <c r="E31" i="16" s="1"/>
  <c r="A30" i="16"/>
  <c r="D33" i="15"/>
  <c r="F33" i="15" s="1"/>
  <c r="F37" i="14"/>
  <c r="B37" i="14"/>
  <c r="E37" i="14"/>
  <c r="C37" i="14"/>
  <c r="D36" i="14"/>
  <c r="A35" i="14"/>
  <c r="B30" i="13"/>
  <c r="F29" i="13"/>
  <c r="C30" i="13" l="1"/>
  <c r="B32" i="21"/>
  <c r="F31" i="21"/>
  <c r="C32" i="21" s="1"/>
  <c r="B31" i="20"/>
  <c r="F30" i="20"/>
  <c r="C31" i="20" s="1"/>
  <c r="B32" i="19"/>
  <c r="F31" i="19"/>
  <c r="C32" i="19" s="1"/>
  <c r="D29" i="17"/>
  <c r="E29" i="17" s="1"/>
  <c r="A29" i="17"/>
  <c r="A31" i="16"/>
  <c r="E33" i="15"/>
  <c r="B32" i="16"/>
  <c r="D32" i="16" s="1"/>
  <c r="E32" i="16" s="1"/>
  <c r="F31" i="16"/>
  <c r="C32" i="16" s="1"/>
  <c r="C38" i="14"/>
  <c r="F38" i="14"/>
  <c r="B38" i="14"/>
  <c r="E38" i="14"/>
  <c r="A36" i="14"/>
  <c r="D37" i="14"/>
  <c r="A29" i="13"/>
  <c r="D30" i="13"/>
  <c r="A32" i="16" l="1"/>
  <c r="F32" i="16"/>
  <c r="A31" i="21"/>
  <c r="D32" i="21"/>
  <c r="E32" i="21" s="1"/>
  <c r="D31" i="20"/>
  <c r="E31" i="20" s="1"/>
  <c r="A30" i="20"/>
  <c r="A31" i="19"/>
  <c r="D32" i="19"/>
  <c r="E32" i="19" s="1"/>
  <c r="B30" i="17"/>
  <c r="F29" i="17"/>
  <c r="C30" i="17" s="1"/>
  <c r="C34" i="15"/>
  <c r="B34" i="15"/>
  <c r="E30" i="13"/>
  <c r="C33" i="16"/>
  <c r="B33" i="16"/>
  <c r="D33" i="16" s="1"/>
  <c r="F39" i="14"/>
  <c r="B39" i="14"/>
  <c r="E39" i="14"/>
  <c r="C39" i="14"/>
  <c r="D38" i="14"/>
  <c r="A37" i="14"/>
  <c r="B31" i="13"/>
  <c r="F30" i="13"/>
  <c r="C31" i="13" s="1"/>
  <c r="B33" i="21" l="1"/>
  <c r="F32" i="21"/>
  <c r="C33" i="21" s="1"/>
  <c r="B32" i="20"/>
  <c r="F31" i="20"/>
  <c r="C32" i="20" s="1"/>
  <c r="B33" i="19"/>
  <c r="F32" i="19"/>
  <c r="C33" i="19" s="1"/>
  <c r="D30" i="17"/>
  <c r="E30" i="17" s="1"/>
  <c r="A30" i="17"/>
  <c r="A34" i="15"/>
  <c r="D34" i="15"/>
  <c r="E33" i="16"/>
  <c r="F33" i="16"/>
  <c r="A33" i="16"/>
  <c r="C40" i="14"/>
  <c r="F40" i="14"/>
  <c r="B40" i="14"/>
  <c r="E40" i="14"/>
  <c r="A38" i="14"/>
  <c r="D39" i="14"/>
  <c r="D31" i="13"/>
  <c r="A30" i="13"/>
  <c r="D33" i="21" l="1"/>
  <c r="E33" i="21" s="1"/>
  <c r="A32" i="21"/>
  <c r="A31" i="20"/>
  <c r="D32" i="20"/>
  <c r="E32" i="20" s="1"/>
  <c r="D33" i="19"/>
  <c r="E33" i="19" s="1"/>
  <c r="A32" i="19"/>
  <c r="B31" i="17"/>
  <c r="F30" i="17"/>
  <c r="C31" i="17" s="1"/>
  <c r="E34" i="15"/>
  <c r="F34" i="15"/>
  <c r="E31" i="13"/>
  <c r="B32" i="13" s="1"/>
  <c r="B34" i="16"/>
  <c r="C34" i="16"/>
  <c r="F41" i="14"/>
  <c r="B41" i="14"/>
  <c r="E41" i="14"/>
  <c r="C41" i="14"/>
  <c r="D40" i="14"/>
  <c r="A39" i="14"/>
  <c r="F31" i="13"/>
  <c r="C32" i="13" s="1"/>
  <c r="B34" i="21" l="1"/>
  <c r="F33" i="21"/>
  <c r="C34" i="21" s="1"/>
  <c r="B33" i="20"/>
  <c r="F32" i="20"/>
  <c r="C33" i="20" s="1"/>
  <c r="B34" i="19"/>
  <c r="F33" i="19"/>
  <c r="C34" i="19" s="1"/>
  <c r="D31" i="17"/>
  <c r="E31" i="17" s="1"/>
  <c r="A31" i="17"/>
  <c r="C35" i="15"/>
  <c r="B35" i="15"/>
  <c r="D34" i="16"/>
  <c r="E34" i="16" s="1"/>
  <c r="A34" i="16"/>
  <c r="A40" i="14"/>
  <c r="D41" i="14"/>
  <c r="A31" i="13"/>
  <c r="D32" i="13"/>
  <c r="D34" i="21" l="1"/>
  <c r="E34" i="21" s="1"/>
  <c r="A33" i="21"/>
  <c r="D33" i="20"/>
  <c r="E33" i="20" s="1"/>
  <c r="A32" i="20"/>
  <c r="D34" i="19"/>
  <c r="E34" i="19" s="1"/>
  <c r="A33" i="19"/>
  <c r="B32" i="17"/>
  <c r="F31" i="17"/>
  <c r="C32" i="17" s="1"/>
  <c r="A35" i="15"/>
  <c r="D35" i="15"/>
  <c r="E35" i="15" s="1"/>
  <c r="E32" i="13"/>
  <c r="B33" i="13" s="1"/>
  <c r="B35" i="16"/>
  <c r="F34" i="16"/>
  <c r="C35" i="16" s="1"/>
  <c r="F32" i="13"/>
  <c r="C33" i="13" s="1"/>
  <c r="B35" i="21" l="1"/>
  <c r="F34" i="21"/>
  <c r="C35" i="21" s="1"/>
  <c r="B34" i="20"/>
  <c r="F33" i="20"/>
  <c r="C34" i="20" s="1"/>
  <c r="B35" i="19"/>
  <c r="F34" i="19"/>
  <c r="C35" i="19" s="1"/>
  <c r="A32" i="17"/>
  <c r="D32" i="17"/>
  <c r="E32" i="17" s="1"/>
  <c r="C36" i="15"/>
  <c r="E36" i="15"/>
  <c r="F36" i="15"/>
  <c r="B36" i="15"/>
  <c r="F35" i="15"/>
  <c r="D35" i="16"/>
  <c r="E35" i="16" s="1"/>
  <c r="A35" i="16"/>
  <c r="D33" i="13"/>
  <c r="A32" i="13"/>
  <c r="D35" i="21" l="1"/>
  <c r="E35" i="21" s="1"/>
  <c r="A34" i="21"/>
  <c r="D34" i="20"/>
  <c r="E34" i="20" s="1"/>
  <c r="A33" i="20"/>
  <c r="D35" i="19"/>
  <c r="E35" i="19" s="1"/>
  <c r="A34" i="19"/>
  <c r="B33" i="17"/>
  <c r="F32" i="17"/>
  <c r="C33" i="17" s="1"/>
  <c r="D36" i="15"/>
  <c r="A36" i="15"/>
  <c r="E37" i="15"/>
  <c r="C37" i="15"/>
  <c r="B37" i="15"/>
  <c r="F37" i="15"/>
  <c r="E33" i="13"/>
  <c r="C34" i="13" s="1"/>
  <c r="E36" i="16"/>
  <c r="C36" i="16"/>
  <c r="F36" i="16"/>
  <c r="B36" i="16"/>
  <c r="F35" i="16"/>
  <c r="F33" i="13"/>
  <c r="B34" i="13" l="1"/>
  <c r="B36" i="21"/>
  <c r="F35" i="21"/>
  <c r="C36" i="21" s="1"/>
  <c r="B35" i="20"/>
  <c r="F34" i="20"/>
  <c r="C35" i="20" s="1"/>
  <c r="B36" i="19"/>
  <c r="F35" i="19"/>
  <c r="C36" i="19" s="1"/>
  <c r="D33" i="17"/>
  <c r="E33" i="17" s="1"/>
  <c r="A33" i="17"/>
  <c r="A37" i="15"/>
  <c r="D37" i="15"/>
  <c r="B38" i="15"/>
  <c r="F38" i="15"/>
  <c r="C38" i="15"/>
  <c r="E38" i="15"/>
  <c r="D36" i="16"/>
  <c r="A36" i="16"/>
  <c r="B37" i="16"/>
  <c r="E37" i="16"/>
  <c r="C37" i="16"/>
  <c r="F37" i="16"/>
  <c r="A33" i="13"/>
  <c r="D34" i="13"/>
  <c r="A35" i="21" l="1"/>
  <c r="D36" i="21"/>
  <c r="E36" i="21" s="1"/>
  <c r="D35" i="20"/>
  <c r="E35" i="20" s="1"/>
  <c r="A34" i="20"/>
  <c r="A35" i="19"/>
  <c r="D36" i="19"/>
  <c r="E36" i="19" s="1"/>
  <c r="B34" i="17"/>
  <c r="F33" i="17"/>
  <c r="C34" i="17" s="1"/>
  <c r="D38" i="15"/>
  <c r="A38" i="15"/>
  <c r="C39" i="15"/>
  <c r="F39" i="15"/>
  <c r="B39" i="15"/>
  <c r="E39" i="15"/>
  <c r="E34" i="13"/>
  <c r="B35" i="13" s="1"/>
  <c r="C38" i="16"/>
  <c r="B38" i="16"/>
  <c r="E38" i="16"/>
  <c r="F38" i="16"/>
  <c r="A37" i="16"/>
  <c r="D37" i="16"/>
  <c r="F34" i="13"/>
  <c r="C35" i="13" s="1"/>
  <c r="E37" i="21" l="1"/>
  <c r="C37" i="21"/>
  <c r="B37" i="21"/>
  <c r="F37" i="21"/>
  <c r="F36" i="21"/>
  <c r="B36" i="20"/>
  <c r="F35" i="20"/>
  <c r="C36" i="20" s="1"/>
  <c r="E37" i="19"/>
  <c r="C37" i="19"/>
  <c r="B37" i="19"/>
  <c r="F37" i="19"/>
  <c r="F36" i="19"/>
  <c r="A34" i="17"/>
  <c r="D34" i="17"/>
  <c r="E34" i="17" s="1"/>
  <c r="D39" i="15"/>
  <c r="A39" i="15"/>
  <c r="C40" i="15"/>
  <c r="F40" i="15"/>
  <c r="B40" i="15"/>
  <c r="E40" i="15"/>
  <c r="C39" i="16"/>
  <c r="F39" i="16"/>
  <c r="B39" i="16"/>
  <c r="E39" i="16"/>
  <c r="D38" i="16"/>
  <c r="A38" i="16"/>
  <c r="D35" i="13"/>
  <c r="A34" i="13"/>
  <c r="D37" i="21" l="1"/>
  <c r="A36" i="21"/>
  <c r="F38" i="21"/>
  <c r="E38" i="21"/>
  <c r="C38" i="21"/>
  <c r="B38" i="21"/>
  <c r="A35" i="20"/>
  <c r="D36" i="20"/>
  <c r="E36" i="20" s="1"/>
  <c r="F37" i="20" s="1"/>
  <c r="D37" i="19"/>
  <c r="A36" i="19"/>
  <c r="F38" i="19"/>
  <c r="C38" i="19"/>
  <c r="B38" i="19"/>
  <c r="E38" i="19"/>
  <c r="B35" i="17"/>
  <c r="F34" i="17"/>
  <c r="C35" i="17" s="1"/>
  <c r="D40" i="15"/>
  <c r="A40" i="15"/>
  <c r="E35" i="13"/>
  <c r="B36" i="13" s="1"/>
  <c r="D39" i="16"/>
  <c r="A39" i="16"/>
  <c r="B40" i="16"/>
  <c r="F40" i="16"/>
  <c r="E40" i="16"/>
  <c r="C40" i="16"/>
  <c r="F35" i="13"/>
  <c r="C36" i="13" s="1"/>
  <c r="F39" i="21" l="1"/>
  <c r="E39" i="21"/>
  <c r="C39" i="21"/>
  <c r="B39" i="21"/>
  <c r="D38" i="21"/>
  <c r="A37" i="21"/>
  <c r="B37" i="20"/>
  <c r="A36" i="20" s="1"/>
  <c r="C37" i="20"/>
  <c r="E37" i="20"/>
  <c r="C38" i="20" s="1"/>
  <c r="F36" i="20"/>
  <c r="D37" i="20"/>
  <c r="F39" i="19"/>
  <c r="E39" i="19"/>
  <c r="C39" i="19"/>
  <c r="B39" i="19"/>
  <c r="D38" i="19"/>
  <c r="A37" i="19"/>
  <c r="D35" i="17"/>
  <c r="E35" i="17" s="1"/>
  <c r="A35" i="17"/>
  <c r="D40" i="16"/>
  <c r="A40" i="16"/>
  <c r="A35" i="13"/>
  <c r="D36" i="13"/>
  <c r="D39" i="21" l="1"/>
  <c r="A38" i="21"/>
  <c r="C40" i="21"/>
  <c r="B40" i="21"/>
  <c r="F40" i="21"/>
  <c r="E40" i="21"/>
  <c r="F38" i="20"/>
  <c r="E38" i="20"/>
  <c r="F39" i="20" s="1"/>
  <c r="B38" i="20"/>
  <c r="A37" i="20" s="1"/>
  <c r="C40" i="19"/>
  <c r="B40" i="19"/>
  <c r="F40" i="19"/>
  <c r="E40" i="19"/>
  <c r="D39" i="19"/>
  <c r="A38" i="19"/>
  <c r="C36" i="17"/>
  <c r="F36" i="17"/>
  <c r="B36" i="17"/>
  <c r="E36" i="17"/>
  <c r="F35" i="17"/>
  <c r="E36" i="13"/>
  <c r="C37" i="13" s="1"/>
  <c r="E37" i="13"/>
  <c r="F36" i="13"/>
  <c r="A39" i="21" l="1"/>
  <c r="D40" i="21"/>
  <c r="F41" i="21"/>
  <c r="E41" i="21"/>
  <c r="C41" i="21"/>
  <c r="B41" i="21"/>
  <c r="B39" i="20"/>
  <c r="A38" i="20" s="1"/>
  <c r="D38" i="20"/>
  <c r="C39" i="20"/>
  <c r="E39" i="20"/>
  <c r="E40" i="20" s="1"/>
  <c r="D39" i="20"/>
  <c r="F41" i="19"/>
  <c r="E41" i="19"/>
  <c r="C41" i="19"/>
  <c r="B41" i="19"/>
  <c r="A39" i="19"/>
  <c r="D40" i="19"/>
  <c r="A36" i="17"/>
  <c r="D36" i="17"/>
  <c r="C37" i="17"/>
  <c r="F37" i="17"/>
  <c r="E37" i="17"/>
  <c r="B37" i="17"/>
  <c r="B37" i="13"/>
  <c r="F37" i="13"/>
  <c r="F38" i="13"/>
  <c r="B38" i="13"/>
  <c r="E38" i="13"/>
  <c r="C38" i="13"/>
  <c r="D37" i="13"/>
  <c r="A36" i="13"/>
  <c r="D41" i="21" l="1"/>
  <c r="A40" i="21"/>
  <c r="B40" i="20"/>
  <c r="C40" i="20"/>
  <c r="F40" i="20"/>
  <c r="F41" i="20"/>
  <c r="E41" i="20"/>
  <c r="C41" i="20"/>
  <c r="B41" i="20"/>
  <c r="A39" i="20"/>
  <c r="D40" i="20"/>
  <c r="D41" i="19"/>
  <c r="A40" i="19"/>
  <c r="F38" i="17"/>
  <c r="B38" i="17"/>
  <c r="E38" i="17"/>
  <c r="C38" i="17"/>
  <c r="D37" i="17"/>
  <c r="A37" i="17"/>
  <c r="C39" i="13"/>
  <c r="F39" i="13"/>
  <c r="B39" i="13"/>
  <c r="E39" i="13"/>
  <c r="A37" i="13"/>
  <c r="D38" i="13"/>
  <c r="D41" i="20" l="1"/>
  <c r="A40" i="20"/>
  <c r="A38" i="17"/>
  <c r="D38" i="17"/>
  <c r="C39" i="17"/>
  <c r="E39" i="17"/>
  <c r="F39" i="17"/>
  <c r="B39" i="17"/>
  <c r="F40" i="13"/>
  <c r="B40" i="13"/>
  <c r="E40" i="13"/>
  <c r="C40" i="13"/>
  <c r="D39" i="13"/>
  <c r="A38" i="13"/>
  <c r="C40" i="17" l="1"/>
  <c r="F40" i="17"/>
  <c r="E40" i="17"/>
  <c r="B40" i="17"/>
  <c r="D39" i="17"/>
  <c r="A39" i="17"/>
  <c r="E41" i="13"/>
  <c r="C41" i="13"/>
  <c r="F41" i="13"/>
  <c r="B41" i="13"/>
  <c r="A39" i="13"/>
  <c r="D40" i="13"/>
  <c r="D40" i="17" l="1"/>
  <c r="A40" i="17"/>
  <c r="D41" i="13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B2" i="18" s="1"/>
  <c r="F7" i="1"/>
  <c r="B4" i="1"/>
  <c r="D16" i="8" l="1"/>
  <c r="E16" i="8" s="1"/>
  <c r="B17" i="8" s="1"/>
  <c r="D16" i="10"/>
  <c r="E16" i="10" s="1"/>
  <c r="B17" i="10" s="1"/>
  <c r="D16" i="9"/>
  <c r="E16" i="9"/>
  <c r="B16" i="7"/>
  <c r="F15" i="7"/>
  <c r="C16" i="7" s="1"/>
  <c r="B16" i="6"/>
  <c r="F15" i="6"/>
  <c r="C16" i="6" s="1"/>
  <c r="B16" i="5"/>
  <c r="F15" i="5"/>
  <c r="C16" i="5" s="1"/>
  <c r="B16" i="4"/>
  <c r="C16" i="4"/>
  <c r="F15" i="4"/>
  <c r="B16" i="3"/>
  <c r="C16" i="3"/>
  <c r="F15" i="3"/>
  <c r="F15" i="2"/>
  <c r="E15" i="2"/>
  <c r="E15" i="1"/>
  <c r="B16" i="1" s="1"/>
  <c r="F15" i="1"/>
  <c r="F16" i="10" l="1"/>
  <c r="C17" i="10" s="1"/>
  <c r="F16" i="8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l="1"/>
  <c r="B18" i="10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B3" i="18" l="1"/>
  <c r="E17" i="9"/>
  <c r="B18" i="9" s="1"/>
  <c r="D18" i="10"/>
  <c r="E18" i="10" s="1"/>
  <c r="A17" i="10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A17" i="1"/>
  <c r="E17" i="1" l="1"/>
  <c r="B19" i="10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C18" i="4" s="1"/>
  <c r="B18" i="4"/>
  <c r="B18" i="3"/>
  <c r="F17" i="3"/>
  <c r="C18" i="3" s="1"/>
  <c r="F17" i="2"/>
  <c r="D17" i="2"/>
  <c r="E17" i="2" s="1"/>
  <c r="A17" i="2"/>
  <c r="B18" i="1"/>
  <c r="F17" i="1"/>
  <c r="C18" i="1" s="1"/>
  <c r="B4" i="18" l="1"/>
  <c r="E18" i="9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l="1"/>
  <c r="B20" i="10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B5" i="18" l="1"/>
  <c r="E19" i="9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A19" i="1"/>
  <c r="E19" i="1" l="1"/>
  <c r="B21" i="10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B6" i="18" l="1"/>
  <c r="E20" i="9"/>
  <c r="B21" i="9" s="1"/>
  <c r="A20" i="10"/>
  <c r="D21" i="10"/>
  <c r="E21" i="10" s="1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A20" i="1"/>
  <c r="E20" i="1" l="1"/>
  <c r="B22" i="10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B7" i="18" l="1"/>
  <c r="E21" i="9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A21" i="1"/>
  <c r="E21" i="1" l="1"/>
  <c r="B23" i="10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B8" i="18" s="1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A22" i="1"/>
  <c r="E22" i="1" l="1"/>
  <c r="B24" i="10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 s="1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A22" i="2"/>
  <c r="D23" i="1"/>
  <c r="A23" i="1"/>
  <c r="E23" i="1" l="1"/>
  <c r="E22" i="2"/>
  <c r="B9" i="18"/>
  <c r="B25" i="10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A23" i="2"/>
  <c r="D24" i="1"/>
  <c r="A24" i="1"/>
  <c r="E24" i="1" l="1"/>
  <c r="E23" i="2"/>
  <c r="B24" i="2" s="1"/>
  <c r="B10" i="18"/>
  <c r="B26" i="10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F23" i="2"/>
  <c r="B25" i="1"/>
  <c r="F24" i="1"/>
  <c r="C25" i="1" s="1"/>
  <c r="C24" i="2" l="1"/>
  <c r="E25" i="9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A24" i="2"/>
  <c r="D25" i="1"/>
  <c r="A25" i="1"/>
  <c r="E24" i="2" l="1"/>
  <c r="B11" i="18"/>
  <c r="E25" i="1"/>
  <c r="B26" i="1" s="1"/>
  <c r="B27" i="10"/>
  <c r="F26" i="10"/>
  <c r="C27" i="10" s="1"/>
  <c r="D26" i="9"/>
  <c r="A25" i="9"/>
  <c r="F26" i="8"/>
  <c r="B27" i="8"/>
  <c r="C27" i="8"/>
  <c r="F25" i="7"/>
  <c r="C26" i="7" s="1"/>
  <c r="B26" i="7"/>
  <c r="B26" i="6"/>
  <c r="F25" i="6"/>
  <c r="C26" i="6" s="1"/>
  <c r="B26" i="5"/>
  <c r="F25" i="5"/>
  <c r="C26" i="5" s="1"/>
  <c r="F25" i="4"/>
  <c r="C26" i="4" s="1"/>
  <c r="B26" i="4"/>
  <c r="B26" i="3"/>
  <c r="F25" i="3"/>
  <c r="C26" i="3" s="1"/>
  <c r="B25" i="2"/>
  <c r="F24" i="2"/>
  <c r="C25" i="2" s="1"/>
  <c r="F25" i="1"/>
  <c r="C26" i="1" s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A25" i="2"/>
  <c r="D26" i="1"/>
  <c r="A26" i="1"/>
  <c r="E26" i="1" l="1"/>
  <c r="B27" i="1" s="1"/>
  <c r="E25" i="2"/>
  <c r="B26" i="2" s="1"/>
  <c r="B12" i="18"/>
  <c r="B28" i="10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F25" i="2"/>
  <c r="F26" i="1"/>
  <c r="C27" i="1" s="1"/>
  <c r="D27" i="1"/>
  <c r="A27" i="1"/>
  <c r="F27" i="1" l="1"/>
  <c r="E27" i="1"/>
  <c r="B28" i="1" s="1"/>
  <c r="A28" i="1" s="1"/>
  <c r="C26" i="2"/>
  <c r="E27" i="9"/>
  <c r="B28" i="9" s="1"/>
  <c r="D28" i="10"/>
  <c r="E28" i="10" s="1"/>
  <c r="A27" i="10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D28" i="1"/>
  <c r="E26" i="2" l="1"/>
  <c r="B13" i="18"/>
  <c r="C28" i="1"/>
  <c r="F28" i="1" s="1"/>
  <c r="E28" i="1"/>
  <c r="B29" i="1" s="1"/>
  <c r="D29" i="1" s="1"/>
  <c r="B29" i="10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C28" i="4" s="1"/>
  <c r="B28" i="4"/>
  <c r="B28" i="3"/>
  <c r="F27" i="3"/>
  <c r="C28" i="3" s="1"/>
  <c r="B27" i="2"/>
  <c r="F26" i="2"/>
  <c r="C27" i="2" s="1"/>
  <c r="E29" i="1" l="1"/>
  <c r="C29" i="1"/>
  <c r="E28" i="9"/>
  <c r="B29" i="9" s="1"/>
  <c r="A28" i="10"/>
  <c r="D29" i="10"/>
  <c r="E29" i="10" s="1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B14" i="18" s="1"/>
  <c r="A27" i="2"/>
  <c r="B30" i="1"/>
  <c r="F29" i="1"/>
  <c r="C30" i="1" s="1"/>
  <c r="A29" i="1"/>
  <c r="A30" i="1" s="1"/>
  <c r="D30" i="1"/>
  <c r="E30" i="1" l="1"/>
  <c r="B31" i="1" s="1"/>
  <c r="B30" i="10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C31" i="1" s="1"/>
  <c r="F31" i="1" s="1"/>
  <c r="F27" i="2"/>
  <c r="E27" i="2"/>
  <c r="D31" i="1"/>
  <c r="A31" i="1"/>
  <c r="E31" i="1" l="1"/>
  <c r="E29" i="9"/>
  <c r="B30" i="9" s="1"/>
  <c r="D30" i="10"/>
  <c r="E30" i="10" s="1"/>
  <c r="A29" i="10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B28" i="2"/>
  <c r="C28" i="2"/>
  <c r="A32" i="1"/>
  <c r="E32" i="1" l="1"/>
  <c r="B33" i="1" s="1"/>
  <c r="D33" i="1" s="1"/>
  <c r="B31" i="10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C30" i="4" s="1"/>
  <c r="B30" i="4"/>
  <c r="B30" i="3"/>
  <c r="F29" i="3"/>
  <c r="C30" i="3" s="1"/>
  <c r="D28" i="2"/>
  <c r="A28" i="2"/>
  <c r="F32" i="1"/>
  <c r="C33" i="1" s="1"/>
  <c r="F33" i="1" s="1"/>
  <c r="A33" i="1"/>
  <c r="E33" i="1" l="1"/>
  <c r="E28" i="2"/>
  <c r="C29" i="2" s="1"/>
  <c r="B15" i="18"/>
  <c r="E30" i="9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D29" i="2"/>
  <c r="A29" i="2"/>
  <c r="E29" i="2" l="1"/>
  <c r="B16" i="18"/>
  <c r="E34" i="1"/>
  <c r="B35" i="1" s="1"/>
  <c r="D35" i="1" s="1"/>
  <c r="E31" i="9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C32" i="7" s="1"/>
  <c r="B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l="1"/>
  <c r="B31" i="2" s="1"/>
  <c r="B17" i="18"/>
  <c r="E32" i="9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A31" i="2"/>
  <c r="E31" i="2" l="1"/>
  <c r="B18" i="18"/>
  <c r="E33" i="9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l="1"/>
  <c r="B35" i="10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F33" i="3"/>
  <c r="C34" i="3" s="1"/>
  <c r="C39" i="1"/>
  <c r="F39" i="1"/>
  <c r="B39" i="1"/>
  <c r="E39" i="1"/>
  <c r="A38" i="1"/>
  <c r="D38" i="1"/>
  <c r="A32" i="2"/>
  <c r="D32" i="2"/>
  <c r="E32" i="2" l="1"/>
  <c r="B19" i="18"/>
  <c r="E34" i="9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l="1"/>
  <c r="F35" i="10"/>
  <c r="C36" i="10"/>
  <c r="B36" i="10"/>
  <c r="D35" i="9"/>
  <c r="A34" i="9"/>
  <c r="B36" i="8"/>
  <c r="F35" i="8"/>
  <c r="C36" i="8" s="1"/>
  <c r="B35" i="7"/>
  <c r="F34" i="7"/>
  <c r="C35" i="7" s="1"/>
  <c r="F34" i="6"/>
  <c r="C35" i="6" s="1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A33" i="2"/>
  <c r="E33" i="2" l="1"/>
  <c r="B20" i="18"/>
  <c r="E35" i="9"/>
  <c r="B36" i="9" s="1"/>
  <c r="D36" i="10"/>
  <c r="A35" i="10"/>
  <c r="F35" i="9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F33" i="2"/>
  <c r="C34" i="2" s="1"/>
  <c r="C36" i="9" l="1"/>
  <c r="E36" i="10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A34" i="2"/>
  <c r="E34" i="2" l="1"/>
  <c r="B21" i="18"/>
  <c r="E36" i="9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A35" i="2"/>
  <c r="E35" i="2" l="1"/>
  <c r="B22" i="18"/>
  <c r="C39" i="8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B23" i="18" s="1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B24" i="18" s="1"/>
  <c r="A37" i="2"/>
  <c r="B40" i="8" l="1"/>
  <c r="C40" i="8"/>
  <c r="A40" i="10"/>
  <c r="D41" i="10"/>
  <c r="D41" i="9"/>
  <c r="A40" i="9"/>
  <c r="F39" i="2"/>
  <c r="B39" i="2"/>
  <c r="C39" i="2"/>
  <c r="E39" i="2"/>
  <c r="D38" i="2"/>
  <c r="B25" i="18" s="1"/>
  <c r="A38" i="2"/>
  <c r="D40" i="8" l="1"/>
  <c r="A39" i="8"/>
  <c r="F40" i="2"/>
  <c r="B40" i="2"/>
  <c r="C40" i="2"/>
  <c r="E40" i="2"/>
  <c r="D39" i="2"/>
  <c r="B26" i="18" s="1"/>
  <c r="A39" i="2"/>
  <c r="E40" i="8" l="1"/>
  <c r="B41" i="8" s="1"/>
  <c r="F40" i="8"/>
  <c r="C41" i="8" s="1"/>
  <c r="D40" i="2"/>
  <c r="B27" i="18" s="1"/>
  <c r="A40" i="2"/>
  <c r="A40" i="8" l="1"/>
  <c r="D41" i="8"/>
  <c r="B28" i="18" s="1"/>
  <c r="E41" i="8" l="1"/>
  <c r="F41" i="8"/>
</calcChain>
</file>

<file path=xl/sharedStrings.xml><?xml version="1.0" encoding="utf-8"?>
<sst xmlns="http://schemas.openxmlformats.org/spreadsheetml/2006/main" count="378" uniqueCount="43">
  <si>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</si>
  <si>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</si>
  <si>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</si>
  <si>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</si>
  <si>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</si>
  <si>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</si>
  <si>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</si>
  <si>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</si>
  <si>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</si>
  <si>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</si>
  <si>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</si>
  <si>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</si>
  <si>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</si>
  <si>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</si>
  <si>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</si>
  <si>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</si>
  <si>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</si>
  <si>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</si>
  <si>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</si>
  <si>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</si>
  <si>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</si>
  <si>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</si>
  <si>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</si>
  <si>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</si>
  <si>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</si>
  <si>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</si>
  <si>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</si>
  <si>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</si>
  <si>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</si>
  <si>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</si>
  <si>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</si>
  <si>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</si>
  <si>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</si>
  <si>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</si>
  <si>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</si>
  <si>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</si>
  <si>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</si>
  <si>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</si>
  <si>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</si>
  <si>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</si>
  <si>
    <t>PLAN D'AMORTISSEMENT LINÉAIRE
Ecole Odars</t>
  </si>
  <si>
    <t>PLAN D'AMORTISSEMENT LINÉAIRE
Gymnase d'Ayguesvives</t>
  </si>
  <si>
    <t>PLAN D'AMORTISSEMENT LINÉAIRE
Ecole de Montbrun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</si>
</sst>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0" xfId="0"/>
    <xf numFmtId="43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workbookViewId="0">
      <selection activeCell="B5" sqref="B5"/>
    </sheetView>
  </sheetViews>
  <sheetFormatPr baseColWidth="10" defaultRowHeight="15" x14ac:dyDescent="0.25"/>
  <sheetData>
    <row r="2" spans="1:2" x14ac:dyDescent="0.25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25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25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Noueilles'!D17,Odars!D16,'Gymnase Ayguesvives'!D16,'Ecole Montbrun'!D16, 'Video proj'!D17,Sono!D17)</f>
        <v>16566.252138888889</v>
      </c>
    </row>
    <row r="5" spans="1:2" x14ac:dyDescent="0.25">
      <c r="A5" s="2">
        <v>2021</v>
      </c>
      <c r="B5" s="56">
        <f>SUM('Crèche d''Escalquens'!D18,'Crèche d''Ayguesvives'!D18,'Ecole Mat Labège'!D18,'Pool House'!D18,'Mairie Labège'!D18,'Atelier d''Aureville'!D18,'MJC Ayguesvives'!D18,'MdS Escalquens'!D18,'Esp Berjean Escalquens'!D18,'SdF Noueilles'!D18,Odars!D17,'Gymnase Ayguesvives'!D17,'Ecole Montbrun'!D17, 'Video proj'!D18,Sono!D18)</f>
        <v>17823.364499999996</v>
      </c>
    </row>
    <row r="6" spans="1:2" x14ac:dyDescent="0.25">
      <c r="A6" s="2">
        <v>2022</v>
      </c>
      <c r="B6" s="56">
        <f>SUM('Crèche d''Escalquens'!D19,'Crèche d''Ayguesvives'!D19,'Ecole Mat Labège'!D19,'Pool House'!D19,'Mairie Labège'!D19,'Atelier d''Aureville'!D19,'MJC Ayguesvives'!D19,'MdS Escalquens'!D19,'Esp Berjean Escalquens'!D19,'SdF Noueilles'!D19,Odars!D18,'Gymnase Ayguesvives'!D18,'Ecole Montbrun'!D18, 'Video proj'!D19,Sono!D19)</f>
        <v>17823.364499999996</v>
      </c>
    </row>
    <row r="7" spans="1:2" x14ac:dyDescent="0.25">
      <c r="A7" s="2">
        <v>2023</v>
      </c>
      <c r="B7" s="56">
        <f>SUM('Crèche d''Escalquens'!D20,'Crèche d''Ayguesvives'!D20,'Ecole Mat Labège'!D20,'Pool House'!D20,'Mairie Labège'!D20,'Atelier d''Aureville'!D20,'MJC Ayguesvives'!D20,'MdS Escalquens'!D20,'Esp Berjean Escalquens'!D20,'SdF Noueilles'!D20,Odars!D19,'Gymnase Ayguesvives'!D19,'Ecole Montbrun'!D19, 'Video proj'!D20,Sono!D20)</f>
        <v>17823.364499999996</v>
      </c>
    </row>
    <row r="8" spans="1:2" x14ac:dyDescent="0.25">
      <c r="A8" s="2">
        <v>2024</v>
      </c>
      <c r="B8" s="56">
        <f>SUM('Crèche d''Escalquens'!D21,'Crèche d''Ayguesvives'!D21,'Ecole Mat Labège'!D21,'Pool House'!D21,'Mairie Labège'!D21,'Atelier d''Aureville'!D21,'MJC Ayguesvives'!D21,'MdS Escalquens'!D21,'Esp Berjean Escalquens'!D21,'SdF Noueilles'!D21,Odars!D20,'Gymnase Ayguesvives'!D20,'Ecole Montbrun'!D20, 'Video proj'!D21,Sono!D21)</f>
        <v>17727.216433333331</v>
      </c>
    </row>
    <row r="9" spans="1:2" x14ac:dyDescent="0.25">
      <c r="A9" s="2">
        <v>2025</v>
      </c>
      <c r="B9" s="56">
        <f>SUM('Crèche d''Escalquens'!D22,'Crèche d''Ayguesvives'!D22,'Ecole Mat Labège'!D22,'Pool House'!D22,'Mairie Labège'!D22,'Atelier d''Aureville'!D22,'MJC Ayguesvives'!D22,'MdS Escalquens'!D22,'Esp Berjean Escalquens'!D22,'SdF Noueilles'!D22,Odars!D21,'Gymnase Ayguesvives'!D21,'Ecole Montbrun'!D21, 'Video proj'!D22,Sono!D22)</f>
        <v>17596.556499999999</v>
      </c>
    </row>
    <row r="10" spans="1:2" x14ac:dyDescent="0.25">
      <c r="A10" s="2">
        <v>2026</v>
      </c>
      <c r="B10" s="56">
        <f>SUM('Crèche d''Escalquens'!D23,'Crèche d''Ayguesvives'!D23,'Ecole Mat Labège'!D23,'Pool House'!D23,'Mairie Labège'!D23,'Atelier d''Aureville'!D23,'MJC Ayguesvives'!D23,'MdS Escalquens'!D23,'Esp Berjean Escalquens'!D23,'SdF Noueilles'!D23,Odars!D22,'Gymnase Ayguesvives'!D22,'Ecole Montbrun'!D22, 'Video proj'!D23,Sono!D23)</f>
        <v>17596.556499999999</v>
      </c>
    </row>
    <row r="11" spans="1:2" x14ac:dyDescent="0.25">
      <c r="A11" s="2">
        <v>2027</v>
      </c>
      <c r="B11" s="56">
        <f>SUM('Crèche d''Escalquens'!D24,'Crèche d''Ayguesvives'!D24,'Ecole Mat Labège'!D24,'Pool House'!D24,'Mairie Labège'!D24,'Atelier d''Aureville'!D24,'MJC Ayguesvives'!D24,'MdS Escalquens'!D24,'Esp Berjean Escalquens'!D24,'SdF Noueilles'!D24,Odars!D23,'Gymnase Ayguesvives'!D23,'Ecole Montbrun'!D23, 'Video proj'!D24,Sono!D24)</f>
        <v>17596.556499999999</v>
      </c>
    </row>
    <row r="12" spans="1:2" x14ac:dyDescent="0.25">
      <c r="A12" s="2">
        <v>2028</v>
      </c>
      <c r="B12" s="56">
        <f>SUM('Crèche d''Escalquens'!D25,'Crèche d''Ayguesvives'!D25,'Ecole Mat Labège'!D25,'Pool House'!D25,'Mairie Labège'!D25,'Atelier d''Aureville'!D25,'MJC Ayguesvives'!D25,'MdS Escalquens'!D25,'Esp Berjean Escalquens'!D25,'SdF Noueilles'!D25,Odars!D24,'Gymnase Ayguesvives'!D24,'Ecole Montbrun'!D24, 'Video proj'!D25,Sono!D25)</f>
        <v>17596.556499999999</v>
      </c>
    </row>
    <row r="13" spans="1:2" x14ac:dyDescent="0.25">
      <c r="A13" s="2">
        <v>2029</v>
      </c>
      <c r="B13" s="56">
        <f>SUM('Crèche d''Escalquens'!D26,'Crèche d''Ayguesvives'!D26,'Ecole Mat Labège'!D26,'Pool House'!D26,'Mairie Labège'!D26,'Atelier d''Aureville'!D26,'MJC Ayguesvives'!D26,'MdS Escalquens'!D26,'Esp Berjean Escalquens'!D26,'SdF Noueilles'!D26,Odars!D25,'Gymnase Ayguesvives'!D25,'Ecole Montbrun'!D25, 'Video proj'!D26,Sono!D26)</f>
        <v>17596.556499999999</v>
      </c>
    </row>
    <row r="14" spans="1:2" x14ac:dyDescent="0.25">
      <c r="A14" s="2">
        <v>2030</v>
      </c>
      <c r="B14" s="56">
        <f>SUM('Crèche d''Escalquens'!D27,'Crèche d''Ayguesvives'!D27,'Ecole Mat Labège'!D27,'Pool House'!D27,'Mairie Labège'!D27,'Atelier d''Aureville'!D27,'MJC Ayguesvives'!D27,'MdS Escalquens'!D27,'Esp Berjean Escalquens'!D27,'SdF Noueilles'!D27,Odars!D26,'Gymnase Ayguesvives'!D26,'Ecole Montbrun'!D26, 'Video proj'!D27,Sono!D27)</f>
        <v>17596.556499999999</v>
      </c>
    </row>
    <row r="15" spans="1:2" x14ac:dyDescent="0.25">
      <c r="A15" s="2">
        <v>2031</v>
      </c>
      <c r="B15" s="56">
        <f>SUM('Crèche d''Escalquens'!D28,'Crèche d''Ayguesvives'!D28,'Ecole Mat Labège'!D28,'Pool House'!D28,'Mairie Labège'!D28,'Atelier d''Aureville'!D28,'MJC Ayguesvives'!D28,'MdS Escalquens'!D28,'Esp Berjean Escalquens'!D28,'SdF Noueilles'!D28,Odars!D27,'Gymnase Ayguesvives'!D27,'Ecole Montbrun'!D27, 'Video proj'!D28,Sono!D28)</f>
        <v>17596.556499999999</v>
      </c>
    </row>
    <row r="16" spans="1:2" x14ac:dyDescent="0.25">
      <c r="A16" s="2">
        <v>2032</v>
      </c>
      <c r="B16" s="56">
        <f>SUM('Crèche d''Escalquens'!D29,'Crèche d''Ayguesvives'!D29,'Ecole Mat Labège'!D29,'Pool House'!D29,'Mairie Labège'!D29,'Atelier d''Aureville'!D29,'MJC Ayguesvives'!D29,'MdS Escalquens'!D29,'Esp Berjean Escalquens'!D29,'SdF Noueilles'!D29,Odars!D28,'Gymnase Ayguesvives'!D28,'Ecole Montbrun'!D28, 'Video proj'!D29,Sono!D29)</f>
        <v>17596.556499999999</v>
      </c>
    </row>
    <row r="17" spans="1:2" x14ac:dyDescent="0.25">
      <c r="A17" s="2">
        <v>2033</v>
      </c>
      <c r="B17" s="56">
        <f>SUM('Crèche d''Escalquens'!D30,'Crèche d''Ayguesvives'!D30,'Ecole Mat Labège'!D30,'Pool House'!D30,'Mairie Labège'!D30,'Atelier d''Aureville'!D30,'MJC Ayguesvives'!D30,'MdS Escalquens'!D30,'Esp Berjean Escalquens'!D30,'SdF Noueilles'!D30,Odars!D29,'Gymnase Ayguesvives'!D29,'Ecole Montbrun'!D29, 'Video proj'!D30,Sono!D30)</f>
        <v>17596.556499999999</v>
      </c>
    </row>
    <row r="18" spans="1:2" x14ac:dyDescent="0.25">
      <c r="A18" s="2">
        <v>2034</v>
      </c>
      <c r="B18" s="56">
        <f>SUM('Crèche d''Escalquens'!D31,'Crèche d''Ayguesvives'!D31,'Ecole Mat Labège'!D31,'Pool House'!D31,'Mairie Labège'!D31,'Atelier d''Aureville'!D31,'MJC Ayguesvives'!D31,'MdS Escalquens'!D31,'Esp Berjean Escalquens'!D31,'SdF Noueilles'!D31,Odars!D30,'Gymnase Ayguesvives'!D30,'Ecole Montbrun'!D30, 'Video proj'!D31,Sono!D31)</f>
        <v>17596.556499999999</v>
      </c>
    </row>
    <row r="19" spans="1:2" x14ac:dyDescent="0.25">
      <c r="A19" s="2">
        <v>2035</v>
      </c>
      <c r="B19" s="56">
        <f>SUM('Crèche d''Escalquens'!D32,'Crèche d''Ayguesvives'!D32,'Ecole Mat Labège'!D32,'Pool House'!D32,'Mairie Labège'!D32,'Atelier d''Aureville'!D32,'MJC Ayguesvives'!D32,'MdS Escalquens'!D32,'Esp Berjean Escalquens'!D32,'SdF Noueilles'!D32,Odars!D31,'Gymnase Ayguesvives'!D31,'Ecole Montbrun'!D31, 'Video proj'!D32,Sono!D32)</f>
        <v>17596.556499999999</v>
      </c>
    </row>
    <row r="20" spans="1:2" x14ac:dyDescent="0.25">
      <c r="A20" s="2">
        <v>2036</v>
      </c>
      <c r="B20" s="56">
        <f>SUM('Crèche d''Escalquens'!D33,'Crèche d''Ayguesvives'!D33,'Ecole Mat Labège'!D33,'Pool House'!D33,'Mairie Labège'!D33,'Atelier d''Aureville'!D33,'MJC Ayguesvives'!D33,'MdS Escalquens'!D33,'Esp Berjean Escalquens'!D33,'SdF Noueilles'!D33,Odars!D32,'Gymnase Ayguesvives'!D32,'Ecole Montbrun'!D32, 'Video proj'!D33,Sono!D33)</f>
        <v>17596.556499999999</v>
      </c>
    </row>
    <row r="21" spans="1:2" x14ac:dyDescent="0.25">
      <c r="A21" s="2">
        <v>2037</v>
      </c>
      <c r="B21" s="56">
        <f>SUM('Crèche d''Escalquens'!D34,'Crèche d''Ayguesvives'!D34,'Ecole Mat Labège'!D34,'Pool House'!D34,'Mairie Labège'!D34,'Atelier d''Aureville'!D34,'MJC Ayguesvives'!D34,'MdS Escalquens'!D34,'Esp Berjean Escalquens'!D34,'SdF Noueilles'!D34,Odars!D33,'Gymnase Ayguesvives'!D33,'Ecole Montbrun'!D33, 'Video proj'!D34,Sono!D34)</f>
        <v>17596.556499999999</v>
      </c>
    </row>
    <row r="22" spans="1:2" x14ac:dyDescent="0.25">
      <c r="A22" s="2">
        <v>2038</v>
      </c>
      <c r="B22" s="56">
        <f>SUM('Crèche d''Escalquens'!D35,'Crèche d''Ayguesvives'!D35,'Ecole Mat Labège'!D35,'Pool House'!D35,'Mairie Labège'!D35,'Atelier d''Aureville'!D35,'MJC Ayguesvives'!D35,'MdS Escalquens'!D35,'Esp Berjean Escalquens'!D35,'SdF Noueilles'!D35,Odars!D34,'Gymnase Ayguesvives'!D34,'Ecole Montbrun'!D34, 'Video proj'!D35,Sono!D35)</f>
        <v>14860.452687499999</v>
      </c>
    </row>
    <row r="23" spans="1:2" x14ac:dyDescent="0.25">
      <c r="A23" s="2">
        <v>2039</v>
      </c>
      <c r="B23" s="56">
        <f>SUM('Crèche d''Escalquens'!D36,'Crèche d''Ayguesvives'!D36,'Ecole Mat Labège'!D36,'Pool House'!D36,'Mairie Labège'!D36,'Atelier d''Aureville'!D36,'MJC Ayguesvives'!D36,'MdS Escalquens'!D36,'Esp Berjean Escalquens'!D36,'SdF Noueilles'!D36,Odars!D35,'Gymnase Ayguesvives'!D35,'Ecole Montbrun'!D35, 'Video proj'!D36,Sono!D36)</f>
        <v>7348.1517333333341</v>
      </c>
    </row>
    <row r="24" spans="1:2" x14ac:dyDescent="0.25">
      <c r="A24" s="2">
        <v>2040</v>
      </c>
      <c r="B24" s="56">
        <f>SUM('Crèche d''Escalquens'!D37,'Crèche d''Ayguesvives'!D37,'Ecole Mat Labège'!D37,'Pool House'!D37,'Mairie Labège'!D37,'Atelier d''Aureville'!D37,'MJC Ayguesvives'!D37,'MdS Escalquens'!D37,'Esp Berjean Escalquens'!D37,'SdF Noueilles'!D37,Odars!D36,'Gymnase Ayguesvives'!D36,'Ecole Montbrun'!D36, 'Video proj'!D37,Sono!D37)</f>
        <v>1257.1123611111111</v>
      </c>
    </row>
    <row r="25" spans="1:2" x14ac:dyDescent="0.25">
      <c r="A25" s="2">
        <v>2041</v>
      </c>
      <c r="B25" s="56">
        <f>SUM('Crèche d''Escalquens'!D38,'Crèche d''Ayguesvives'!D38,'Ecole Mat Labège'!D38,'Pool House'!D38,'Mairie Labège'!D38,'Atelier d''Aureville'!D38,'MJC Ayguesvives'!D38,'MdS Escalquens'!D38,'Esp Berjean Escalquens'!D38,'SdF Noueilles'!D38,Odars!D37,'Gymnase Ayguesvives'!D37,'Ecole Montbrun'!D37, 'Video proj'!D38,Sono!D38)</f>
        <v>0</v>
      </c>
    </row>
    <row r="26" spans="1:2" x14ac:dyDescent="0.25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25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25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25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25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25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25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25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25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25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25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25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25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25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25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25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25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25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25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25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25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25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25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25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25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25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25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25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25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25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25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25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25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25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25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25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25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25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25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25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25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25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25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25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25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25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25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25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25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25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25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25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25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25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25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25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25">
      <c r="A82" s="2">
        <v>2098</v>
      </c>
    </row>
    <row r="83" spans="1:2" x14ac:dyDescent="0.25">
      <c r="A83" s="2">
        <v>2099</v>
      </c>
    </row>
    <row r="84" spans="1:2" x14ac:dyDescent="0.25">
      <c r="A84" s="2">
        <v>2100</v>
      </c>
    </row>
    <row r="85" spans="1:2" x14ac:dyDescent="0.25">
      <c r="A85" s="2">
        <v>2101</v>
      </c>
    </row>
    <row r="86" spans="1:2" x14ac:dyDescent="0.25">
      <c r="A86" s="2">
        <v>2102</v>
      </c>
    </row>
    <row r="87" spans="1:2" x14ac:dyDescent="0.25">
      <c r="A87" s="2">
        <v>2103</v>
      </c>
    </row>
    <row r="88" spans="1:2" x14ac:dyDescent="0.25">
      <c r="A88" s="2">
        <v>2104</v>
      </c>
    </row>
    <row r="89" spans="1:2" x14ac:dyDescent="0.25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28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20340.32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19444.780911111109</v>
      </c>
      <c r="D17" s="28">
        <f t="shared" ref="D17:D41" si="3">IF(B17="","",IF(B17=$F$6+$D$10,$D$7*$F$7*(360-$F$8)/360,$D$7*$F$7))</f>
        <v>1017.0160000000001</v>
      </c>
      <c r="E17" s="28">
        <f t="shared" ref="E17:E41" si="4">IF(OR(E16=$D$7,E16=""),"",E16+D17)</f>
        <v>1912.555088888889</v>
      </c>
      <c r="F17" s="29">
        <f t="shared" ref="F17:F41" si="5">IF(OR(E16=$D$7,E16=""),"",C17-D17)</f>
        <v>18427.76491111111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18427.76491111111</v>
      </c>
      <c r="D18" s="28">
        <f t="shared" si="3"/>
        <v>1017.0160000000001</v>
      </c>
      <c r="E18" s="28">
        <f t="shared" si="4"/>
        <v>2929.5710888888889</v>
      </c>
      <c r="F18" s="29">
        <f t="shared" si="5"/>
        <v>17410.74891111111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17410.74891111111</v>
      </c>
      <c r="D19" s="28">
        <f t="shared" si="3"/>
        <v>1017.0160000000001</v>
      </c>
      <c r="E19" s="28">
        <f t="shared" si="4"/>
        <v>3946.587088888889</v>
      </c>
      <c r="F19" s="29">
        <f t="shared" si="5"/>
        <v>16393.73291111111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16393.73291111111</v>
      </c>
      <c r="D20" s="28">
        <f t="shared" si="3"/>
        <v>1017.0160000000001</v>
      </c>
      <c r="E20" s="28">
        <f t="shared" si="4"/>
        <v>4963.603088888889</v>
      </c>
      <c r="F20" s="29">
        <f t="shared" si="5"/>
        <v>15376.716911111111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15376.716911111111</v>
      </c>
      <c r="D21" s="28">
        <f t="shared" si="3"/>
        <v>1017.0160000000001</v>
      </c>
      <c r="E21" s="28">
        <f t="shared" si="4"/>
        <v>5980.6190888888887</v>
      </c>
      <c r="F21" s="29">
        <f t="shared" si="5"/>
        <v>14359.700911111111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14359.700911111111</v>
      </c>
      <c r="D22" s="28">
        <f t="shared" si="3"/>
        <v>1017.0160000000001</v>
      </c>
      <c r="E22" s="28">
        <f t="shared" si="4"/>
        <v>6997.6350888888883</v>
      </c>
      <c r="F22" s="29">
        <f t="shared" si="5"/>
        <v>13342.684911111111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13342.684911111111</v>
      </c>
      <c r="D23" s="28">
        <f t="shared" si="3"/>
        <v>1017.0160000000001</v>
      </c>
      <c r="E23" s="28">
        <f t="shared" si="4"/>
        <v>8014.6510888888879</v>
      </c>
      <c r="F23" s="29">
        <f t="shared" si="5"/>
        <v>12325.668911111112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12325.668911111112</v>
      </c>
      <c r="D24" s="28">
        <f t="shared" si="3"/>
        <v>1017.0160000000001</v>
      </c>
      <c r="E24" s="28">
        <f t="shared" si="4"/>
        <v>9031.6670888888875</v>
      </c>
      <c r="F24" s="29">
        <f t="shared" si="5"/>
        <v>11308.652911111112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11308.652911111112</v>
      </c>
      <c r="D25" s="28">
        <f t="shared" si="3"/>
        <v>1017.0160000000001</v>
      </c>
      <c r="E25" s="28">
        <f t="shared" si="4"/>
        <v>10048.683088888887</v>
      </c>
      <c r="F25" s="29">
        <f t="shared" si="5"/>
        <v>10291.636911111113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10291.636911111113</v>
      </c>
      <c r="D26" s="28">
        <f t="shared" si="3"/>
        <v>1017.0160000000001</v>
      </c>
      <c r="E26" s="28">
        <f t="shared" si="4"/>
        <v>11065.699088888887</v>
      </c>
      <c r="F26" s="29">
        <f t="shared" si="5"/>
        <v>9274.6209111111129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9274.6209111111129</v>
      </c>
      <c r="D27" s="28">
        <f t="shared" si="3"/>
        <v>1017.0160000000001</v>
      </c>
      <c r="E27" s="28">
        <f t="shared" si="4"/>
        <v>12082.715088888886</v>
      </c>
      <c r="F27" s="29">
        <f t="shared" si="5"/>
        <v>8257.6049111111133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8257.6049111111133</v>
      </c>
      <c r="D28" s="28">
        <f t="shared" si="3"/>
        <v>1017.0160000000001</v>
      </c>
      <c r="E28" s="28">
        <f t="shared" si="4"/>
        <v>13099.731088888886</v>
      </c>
      <c r="F28" s="29">
        <f t="shared" si="5"/>
        <v>7240.5889111111137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7240.5889111111137</v>
      </c>
      <c r="D29" s="28">
        <f t="shared" si="3"/>
        <v>1017.0160000000001</v>
      </c>
      <c r="E29" s="28">
        <f t="shared" si="4"/>
        <v>14116.747088888886</v>
      </c>
      <c r="F29" s="29">
        <f t="shared" si="5"/>
        <v>6223.5729111111141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6223.5729111111141</v>
      </c>
      <c r="D30" s="28">
        <f t="shared" si="3"/>
        <v>1017.0160000000001</v>
      </c>
      <c r="E30" s="28">
        <f t="shared" si="4"/>
        <v>15133.763088888885</v>
      </c>
      <c r="F30" s="29">
        <f t="shared" si="5"/>
        <v>5206.5569111111145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5206.5569111111145</v>
      </c>
      <c r="D31" s="28">
        <f t="shared" si="3"/>
        <v>1017.0160000000001</v>
      </c>
      <c r="E31" s="28">
        <f t="shared" si="4"/>
        <v>16150.779088888885</v>
      </c>
      <c r="F31" s="29">
        <f t="shared" si="5"/>
        <v>4189.5409111111148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4189.5409111111148</v>
      </c>
      <c r="D32" s="28">
        <f t="shared" si="3"/>
        <v>1017.0160000000001</v>
      </c>
      <c r="E32" s="28">
        <f t="shared" si="4"/>
        <v>17167.795088888884</v>
      </c>
      <c r="F32" s="29">
        <f t="shared" si="5"/>
        <v>3172.5249111111148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3172.5249111111148</v>
      </c>
      <c r="D33" s="28">
        <f t="shared" si="3"/>
        <v>1017.0160000000001</v>
      </c>
      <c r="E33" s="28">
        <f t="shared" si="4"/>
        <v>18184.811088888884</v>
      </c>
      <c r="F33" s="29">
        <f t="shared" si="5"/>
        <v>2155.5089111111147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2155.5089111111147</v>
      </c>
      <c r="D34" s="28">
        <f t="shared" si="3"/>
        <v>1017.0160000000001</v>
      </c>
      <c r="E34" s="28">
        <f t="shared" si="4"/>
        <v>19201.827088888884</v>
      </c>
      <c r="F34" s="29">
        <f t="shared" si="5"/>
        <v>1138.4929111111146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1138.4929111111146</v>
      </c>
      <c r="D35" s="28">
        <f t="shared" si="3"/>
        <v>1017.0160000000001</v>
      </c>
      <c r="E35" s="28">
        <f t="shared" si="4"/>
        <v>20218.843088888883</v>
      </c>
      <c r="F35" s="29">
        <f t="shared" si="5"/>
        <v>121.47691111111453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121.47691111111453</v>
      </c>
      <c r="D36" s="28">
        <f t="shared" si="3"/>
        <v>121.47691111111112</v>
      </c>
      <c r="E36" s="28">
        <f t="shared" si="4"/>
        <v>20340.319999999996</v>
      </c>
      <c r="F36" s="29">
        <f t="shared" si="5"/>
        <v>3.4106051316484809E-12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sqref="A1:XFD1048576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29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21756.22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20798.341980555557</v>
      </c>
      <c r="D17" s="28">
        <f t="shared" ref="D17:D41" si="3">IF(B17="","",IF(B17=$F$6+$D$10,$D$7*$F$7*(360-$F$8)/360,$D$7*$F$7))</f>
        <v>1087.8110000000001</v>
      </c>
      <c r="E17" s="28">
        <f t="shared" ref="E17:E41" si="4">IF(OR(E16=$D$7,E16=""),"",E16+D17)</f>
        <v>2045.6890194444447</v>
      </c>
      <c r="F17" s="29">
        <f t="shared" ref="F17:F41" si="5">IF(OR(E16=$D$7,E16=""),"",C17-D17)</f>
        <v>19710.530980555555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19710.530980555555</v>
      </c>
      <c r="D18" s="28">
        <f t="shared" si="3"/>
        <v>1087.8110000000001</v>
      </c>
      <c r="E18" s="28">
        <f t="shared" si="4"/>
        <v>3133.5000194444447</v>
      </c>
      <c r="F18" s="29">
        <f t="shared" si="5"/>
        <v>18622.719980555554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18622.719980555554</v>
      </c>
      <c r="D19" s="28">
        <f t="shared" si="3"/>
        <v>1087.8110000000001</v>
      </c>
      <c r="E19" s="28">
        <f t="shared" si="4"/>
        <v>4221.3110194444453</v>
      </c>
      <c r="F19" s="29">
        <f t="shared" si="5"/>
        <v>17534.908980555552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17534.908980555552</v>
      </c>
      <c r="D20" s="28">
        <f t="shared" si="3"/>
        <v>1087.8110000000001</v>
      </c>
      <c r="E20" s="28">
        <f t="shared" si="4"/>
        <v>5309.122019444445</v>
      </c>
      <c r="F20" s="29">
        <f t="shared" si="5"/>
        <v>16447.097980555551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16447.097980555551</v>
      </c>
      <c r="D21" s="28">
        <f t="shared" si="3"/>
        <v>1087.8110000000001</v>
      </c>
      <c r="E21" s="28">
        <f t="shared" si="4"/>
        <v>6396.9330194444447</v>
      </c>
      <c r="F21" s="29">
        <f t="shared" si="5"/>
        <v>15359.286980555551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15359.286980555551</v>
      </c>
      <c r="D22" s="28">
        <f t="shared" si="3"/>
        <v>1087.8110000000001</v>
      </c>
      <c r="E22" s="28">
        <f t="shared" si="4"/>
        <v>7484.7440194444443</v>
      </c>
      <c r="F22" s="29">
        <f t="shared" si="5"/>
        <v>14271.475980555551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14271.475980555551</v>
      </c>
      <c r="D23" s="28">
        <f t="shared" si="3"/>
        <v>1087.8110000000001</v>
      </c>
      <c r="E23" s="28">
        <f t="shared" si="4"/>
        <v>8572.555019444444</v>
      </c>
      <c r="F23" s="29">
        <f t="shared" si="5"/>
        <v>13183.664980555552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13183.664980555552</v>
      </c>
      <c r="D24" s="28">
        <f t="shared" si="3"/>
        <v>1087.8110000000001</v>
      </c>
      <c r="E24" s="28">
        <f t="shared" si="4"/>
        <v>9660.3660194444437</v>
      </c>
      <c r="F24" s="29">
        <f t="shared" si="5"/>
        <v>12095.853980555552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12095.853980555552</v>
      </c>
      <c r="D25" s="28">
        <f t="shared" si="3"/>
        <v>1087.8110000000001</v>
      </c>
      <c r="E25" s="28">
        <f t="shared" si="4"/>
        <v>10748.177019444443</v>
      </c>
      <c r="F25" s="29">
        <f t="shared" si="5"/>
        <v>11008.042980555552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11008.042980555552</v>
      </c>
      <c r="D26" s="28">
        <f t="shared" si="3"/>
        <v>1087.8110000000001</v>
      </c>
      <c r="E26" s="28">
        <f t="shared" si="4"/>
        <v>11835.988019444443</v>
      </c>
      <c r="F26" s="29">
        <f t="shared" si="5"/>
        <v>9920.2319805555526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9920.2319805555526</v>
      </c>
      <c r="D27" s="28">
        <f t="shared" si="3"/>
        <v>1087.8110000000001</v>
      </c>
      <c r="E27" s="28">
        <f t="shared" si="4"/>
        <v>12923.799019444443</v>
      </c>
      <c r="F27" s="29">
        <f t="shared" si="5"/>
        <v>8832.4209805555529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8832.4209805555529</v>
      </c>
      <c r="D28" s="28">
        <f t="shared" si="3"/>
        <v>1087.8110000000001</v>
      </c>
      <c r="E28" s="28">
        <f t="shared" si="4"/>
        <v>14011.610019444443</v>
      </c>
      <c r="F28" s="29">
        <f t="shared" si="5"/>
        <v>7744.6099805555532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7744.6099805555532</v>
      </c>
      <c r="D29" s="28">
        <f t="shared" si="3"/>
        <v>1087.8110000000001</v>
      </c>
      <c r="E29" s="28">
        <f t="shared" si="4"/>
        <v>15099.421019444442</v>
      </c>
      <c r="F29" s="29">
        <f t="shared" si="5"/>
        <v>6656.7989805555535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6656.7989805555535</v>
      </c>
      <c r="D30" s="28">
        <f t="shared" si="3"/>
        <v>1087.8110000000001</v>
      </c>
      <c r="E30" s="28">
        <f t="shared" si="4"/>
        <v>16187.232019444442</v>
      </c>
      <c r="F30" s="29">
        <f t="shared" si="5"/>
        <v>5568.9879805555538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5568.9879805555538</v>
      </c>
      <c r="D31" s="28">
        <f t="shared" si="3"/>
        <v>1087.8110000000001</v>
      </c>
      <c r="E31" s="28">
        <f t="shared" si="4"/>
        <v>17275.043019444442</v>
      </c>
      <c r="F31" s="29">
        <f t="shared" si="5"/>
        <v>4481.1769805555541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4481.1769805555541</v>
      </c>
      <c r="D32" s="28">
        <f t="shared" si="3"/>
        <v>1087.8110000000001</v>
      </c>
      <c r="E32" s="28">
        <f t="shared" si="4"/>
        <v>18362.854019444443</v>
      </c>
      <c r="F32" s="29">
        <f t="shared" si="5"/>
        <v>3393.365980555554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3393.365980555554</v>
      </c>
      <c r="D33" s="28">
        <f t="shared" si="3"/>
        <v>1087.8110000000001</v>
      </c>
      <c r="E33" s="28">
        <f t="shared" si="4"/>
        <v>19450.665019444445</v>
      </c>
      <c r="F33" s="29">
        <f t="shared" si="5"/>
        <v>2305.5549805555538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2305.5549805555538</v>
      </c>
      <c r="D34" s="28">
        <f t="shared" si="3"/>
        <v>1087.8110000000001</v>
      </c>
      <c r="E34" s="28">
        <f t="shared" si="4"/>
        <v>20538.476019444446</v>
      </c>
      <c r="F34" s="29">
        <f t="shared" si="5"/>
        <v>1217.7439805555537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1217.7439805555537</v>
      </c>
      <c r="D35" s="28">
        <f t="shared" si="3"/>
        <v>1087.8110000000001</v>
      </c>
      <c r="E35" s="28">
        <f t="shared" si="4"/>
        <v>21626.287019444448</v>
      </c>
      <c r="F35" s="29">
        <f t="shared" si="5"/>
        <v>129.93298055555351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129.93298055555351</v>
      </c>
      <c r="D36" s="28">
        <f t="shared" si="3"/>
        <v>129.93298055555559</v>
      </c>
      <c r="E36" s="28">
        <f t="shared" si="4"/>
        <v>21756.220000000005</v>
      </c>
      <c r="F36" s="29">
        <f t="shared" si="5"/>
        <v>-2.0747847884194925E-12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7" workbookViewId="0">
      <selection activeCell="D10" sqref="D10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41143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43851</v>
      </c>
      <c r="E8" s="12" t="s">
        <v>8</v>
      </c>
      <c r="F8" s="13">
        <f>360-DAYS360(D9,D8)</f>
        <v>340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51156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41143</v>
      </c>
      <c r="D16" s="28">
        <f>D7*F7*F8/360</f>
        <v>1942.8638888888888</v>
      </c>
      <c r="E16" s="28">
        <f>D16</f>
        <v>1942.8638888888888</v>
      </c>
      <c r="F16" s="29">
        <f>C16-D16</f>
        <v>39200.136111111111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39200.136111111111</v>
      </c>
      <c r="D17" s="28">
        <f t="shared" ref="D17:D41" si="3">IF(B17="","",IF(B17=$F$6+$D$10,$D$7*$F$7*(360-$F$8)/360,$D$7*$F$7))</f>
        <v>2057.15</v>
      </c>
      <c r="E17" s="28">
        <f t="shared" ref="E17:E41" si="4">IF(OR(E16=$D$7,E16=""),"",E16+D17)</f>
        <v>4000.0138888888887</v>
      </c>
      <c r="F17" s="29">
        <f t="shared" ref="F17:F41" si="5">IF(OR(E16=$D$7,E16=""),"",C17-D17)</f>
        <v>37142.986111111109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37142.986111111109</v>
      </c>
      <c r="D18" s="28">
        <f t="shared" si="3"/>
        <v>2057.15</v>
      </c>
      <c r="E18" s="28">
        <f t="shared" si="4"/>
        <v>6057.1638888888883</v>
      </c>
      <c r="F18" s="29">
        <f t="shared" si="5"/>
        <v>35085.836111111108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35085.836111111108</v>
      </c>
      <c r="D19" s="28">
        <f t="shared" si="3"/>
        <v>2057.15</v>
      </c>
      <c r="E19" s="28">
        <f t="shared" si="4"/>
        <v>8114.313888888888</v>
      </c>
      <c r="F19" s="29">
        <f t="shared" si="5"/>
        <v>33028.686111111107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33028.686111111107</v>
      </c>
      <c r="D20" s="28">
        <f t="shared" si="3"/>
        <v>2057.15</v>
      </c>
      <c r="E20" s="28">
        <f t="shared" si="4"/>
        <v>10171.463888888888</v>
      </c>
      <c r="F20" s="29">
        <f t="shared" si="5"/>
        <v>30971.536111111105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30971.536111111105</v>
      </c>
      <c r="D21" s="28">
        <f t="shared" si="3"/>
        <v>2057.15</v>
      </c>
      <c r="E21" s="28">
        <f t="shared" si="4"/>
        <v>12228.613888888887</v>
      </c>
      <c r="F21" s="29">
        <f t="shared" si="5"/>
        <v>28914.386111111104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28914.386111111104</v>
      </c>
      <c r="D22" s="28">
        <f t="shared" si="3"/>
        <v>2057.15</v>
      </c>
      <c r="E22" s="28">
        <f t="shared" si="4"/>
        <v>14285.763888888887</v>
      </c>
      <c r="F22" s="29">
        <f t="shared" si="5"/>
        <v>26857.236111111102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26857.236111111102</v>
      </c>
      <c r="D23" s="28">
        <f t="shared" si="3"/>
        <v>2057.15</v>
      </c>
      <c r="E23" s="28">
        <f t="shared" si="4"/>
        <v>16342.913888888887</v>
      </c>
      <c r="F23" s="29">
        <f t="shared" si="5"/>
        <v>24800.086111111101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24800.086111111101</v>
      </c>
      <c r="D24" s="28">
        <f t="shared" si="3"/>
        <v>2057.15</v>
      </c>
      <c r="E24" s="28">
        <f t="shared" si="4"/>
        <v>18400.063888888886</v>
      </c>
      <c r="F24" s="29">
        <f t="shared" si="5"/>
        <v>22742.936111111099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22742.936111111099</v>
      </c>
      <c r="D25" s="28">
        <f t="shared" si="3"/>
        <v>2057.15</v>
      </c>
      <c r="E25" s="28">
        <f t="shared" si="4"/>
        <v>20457.213888888888</v>
      </c>
      <c r="F25" s="29">
        <f t="shared" si="5"/>
        <v>20685.786111111098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20685.786111111098</v>
      </c>
      <c r="D26" s="28">
        <f t="shared" si="3"/>
        <v>2057.15</v>
      </c>
      <c r="E26" s="28">
        <f t="shared" si="4"/>
        <v>22514.363888888889</v>
      </c>
      <c r="F26" s="29">
        <f t="shared" si="5"/>
        <v>18628.636111111096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18628.636111111096</v>
      </c>
      <c r="D27" s="28">
        <f t="shared" si="3"/>
        <v>2057.15</v>
      </c>
      <c r="E27" s="28">
        <f t="shared" si="4"/>
        <v>24571.513888888891</v>
      </c>
      <c r="F27" s="29">
        <f t="shared" si="5"/>
        <v>16571.486111111095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16571.486111111095</v>
      </c>
      <c r="D28" s="28">
        <f t="shared" si="3"/>
        <v>2057.15</v>
      </c>
      <c r="E28" s="28">
        <f t="shared" si="4"/>
        <v>26628.663888888892</v>
      </c>
      <c r="F28" s="29">
        <f t="shared" si="5"/>
        <v>14514.336111111095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14514.336111111095</v>
      </c>
      <c r="D29" s="28">
        <f t="shared" si="3"/>
        <v>2057.15</v>
      </c>
      <c r="E29" s="28">
        <f t="shared" si="4"/>
        <v>28685.813888888893</v>
      </c>
      <c r="F29" s="29">
        <f t="shared" si="5"/>
        <v>12457.186111111096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12457.186111111096</v>
      </c>
      <c r="D30" s="28">
        <f t="shared" si="3"/>
        <v>2057.15</v>
      </c>
      <c r="E30" s="28">
        <f t="shared" si="4"/>
        <v>30742.963888888895</v>
      </c>
      <c r="F30" s="29">
        <f t="shared" si="5"/>
        <v>10400.036111111096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10400.036111111096</v>
      </c>
      <c r="D31" s="28">
        <f t="shared" si="3"/>
        <v>2057.15</v>
      </c>
      <c r="E31" s="28">
        <f t="shared" si="4"/>
        <v>32800.113888888896</v>
      </c>
      <c r="F31" s="29">
        <f t="shared" si="5"/>
        <v>8342.8861111110964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8342.8861111110964</v>
      </c>
      <c r="D32" s="28">
        <f t="shared" si="3"/>
        <v>2057.15</v>
      </c>
      <c r="E32" s="28">
        <f t="shared" si="4"/>
        <v>34857.263888888898</v>
      </c>
      <c r="F32" s="29">
        <f t="shared" si="5"/>
        <v>6285.7361111110968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6285.7361111110968</v>
      </c>
      <c r="D33" s="28">
        <f t="shared" si="3"/>
        <v>2057.15</v>
      </c>
      <c r="E33" s="28">
        <f t="shared" si="4"/>
        <v>36914.413888888899</v>
      </c>
      <c r="F33" s="29">
        <f t="shared" si="5"/>
        <v>4228.5861111110971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4228.5861111110971</v>
      </c>
      <c r="D34" s="28">
        <f t="shared" si="3"/>
        <v>2057.15</v>
      </c>
      <c r="E34" s="28">
        <f t="shared" si="4"/>
        <v>38971.563888888901</v>
      </c>
      <c r="F34" s="29">
        <f t="shared" si="5"/>
        <v>2171.436111111097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2171.436111111097</v>
      </c>
      <c r="D35" s="28">
        <f t="shared" si="3"/>
        <v>2057.15</v>
      </c>
      <c r="E35" s="28">
        <f t="shared" si="4"/>
        <v>41028.713888888902</v>
      </c>
      <c r="F35" s="29">
        <f t="shared" si="5"/>
        <v>114.28611111109694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114.28611111109694</v>
      </c>
      <c r="D36" s="28">
        <f t="shared" si="3"/>
        <v>114.28611111111111</v>
      </c>
      <c r="E36" s="28">
        <f t="shared" si="4"/>
        <v>41143.000000000015</v>
      </c>
      <c r="F36" s="29">
        <f t="shared" si="5"/>
        <v>-1.4168222151056398E-11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3" workbookViewId="0">
      <selection sqref="A1:XFD1048576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51093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43854</v>
      </c>
      <c r="E8" s="12" t="s">
        <v>8</v>
      </c>
      <c r="F8" s="13">
        <f>360-DAYS360(D9,D8)</f>
        <v>337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51093</v>
      </c>
      <c r="D16" s="28">
        <f>D7*F7*F8/360</f>
        <v>2391.4362500000002</v>
      </c>
      <c r="E16" s="28">
        <f>D16</f>
        <v>2391.4362500000002</v>
      </c>
      <c r="F16" s="29">
        <f>C16-D16</f>
        <v>48701.563750000001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48701.563750000001</v>
      </c>
      <c r="D17" s="28">
        <f t="shared" ref="D17:D41" si="3">IF(B17="","",IF(B17=$F$6+$D$10,$D$7*$F$7*(360-$F$8)/360,$D$7*$F$7))</f>
        <v>2554.65</v>
      </c>
      <c r="E17" s="28">
        <f t="shared" ref="E17:E41" si="4">IF(OR(E16=$D$7,E16=""),"",E16+D17)</f>
        <v>4946.0862500000003</v>
      </c>
      <c r="F17" s="29">
        <f t="shared" ref="F17:F41" si="5">IF(OR(E16=$D$7,E16=""),"",C17-D17)</f>
        <v>46146.91375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46146.91375</v>
      </c>
      <c r="D18" s="28">
        <f t="shared" si="3"/>
        <v>2554.65</v>
      </c>
      <c r="E18" s="28">
        <f t="shared" si="4"/>
        <v>7500.7362499999999</v>
      </c>
      <c r="F18" s="29">
        <f t="shared" si="5"/>
        <v>43592.263749999998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43592.263749999998</v>
      </c>
      <c r="D19" s="28">
        <f t="shared" si="3"/>
        <v>2554.65</v>
      </c>
      <c r="E19" s="28">
        <f t="shared" si="4"/>
        <v>10055.38625</v>
      </c>
      <c r="F19" s="29">
        <f t="shared" si="5"/>
        <v>41037.613749999997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41037.613749999997</v>
      </c>
      <c r="D20" s="28">
        <f t="shared" si="3"/>
        <v>2554.65</v>
      </c>
      <c r="E20" s="28">
        <f t="shared" si="4"/>
        <v>12610.036249999999</v>
      </c>
      <c r="F20" s="29">
        <f t="shared" si="5"/>
        <v>38482.963749999995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38482.963749999995</v>
      </c>
      <c r="D21" s="28">
        <f t="shared" si="3"/>
        <v>2554.65</v>
      </c>
      <c r="E21" s="28">
        <f t="shared" si="4"/>
        <v>15164.686249999999</v>
      </c>
      <c r="F21" s="29">
        <f t="shared" si="5"/>
        <v>35928.313749999994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35928.313749999994</v>
      </c>
      <c r="D22" s="28">
        <f t="shared" si="3"/>
        <v>2554.65</v>
      </c>
      <c r="E22" s="28">
        <f t="shared" si="4"/>
        <v>17719.33625</v>
      </c>
      <c r="F22" s="29">
        <f t="shared" si="5"/>
        <v>33373.663749999992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33373.663749999992</v>
      </c>
      <c r="D23" s="28">
        <f t="shared" si="3"/>
        <v>2554.65</v>
      </c>
      <c r="E23" s="28">
        <f t="shared" si="4"/>
        <v>20273.986250000002</v>
      </c>
      <c r="F23" s="29">
        <f t="shared" si="5"/>
        <v>30819.013749999991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30819.013749999991</v>
      </c>
      <c r="D24" s="28">
        <f t="shared" si="3"/>
        <v>2554.65</v>
      </c>
      <c r="E24" s="28">
        <f t="shared" si="4"/>
        <v>22828.636250000003</v>
      </c>
      <c r="F24" s="29">
        <f t="shared" si="5"/>
        <v>28264.36374999999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28264.36374999999</v>
      </c>
      <c r="D25" s="28">
        <f t="shared" si="3"/>
        <v>2554.65</v>
      </c>
      <c r="E25" s="28">
        <f t="shared" si="4"/>
        <v>25383.286250000005</v>
      </c>
      <c r="F25" s="29">
        <f t="shared" si="5"/>
        <v>25709.713749999988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25709.713749999988</v>
      </c>
      <c r="D26" s="28">
        <f t="shared" si="3"/>
        <v>2554.65</v>
      </c>
      <c r="E26" s="28">
        <f t="shared" si="4"/>
        <v>27937.936250000006</v>
      </c>
      <c r="F26" s="29">
        <f t="shared" si="5"/>
        <v>23155.063749999987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23155.063749999987</v>
      </c>
      <c r="D27" s="28">
        <f t="shared" si="3"/>
        <v>2554.65</v>
      </c>
      <c r="E27" s="28">
        <f t="shared" si="4"/>
        <v>30492.586250000008</v>
      </c>
      <c r="F27" s="29">
        <f t="shared" si="5"/>
        <v>20600.413749999985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20600.413749999985</v>
      </c>
      <c r="D28" s="28">
        <f t="shared" si="3"/>
        <v>2554.65</v>
      </c>
      <c r="E28" s="28">
        <f t="shared" si="4"/>
        <v>33047.236250000009</v>
      </c>
      <c r="F28" s="29">
        <f t="shared" si="5"/>
        <v>18045.763749999984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18045.763749999984</v>
      </c>
      <c r="D29" s="28">
        <f t="shared" si="3"/>
        <v>2554.65</v>
      </c>
      <c r="E29" s="28">
        <f t="shared" si="4"/>
        <v>35601.88625000001</v>
      </c>
      <c r="F29" s="29">
        <f t="shared" si="5"/>
        <v>15491.113749999984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15491.113749999984</v>
      </c>
      <c r="D30" s="28">
        <f t="shared" si="3"/>
        <v>2554.65</v>
      </c>
      <c r="E30" s="28">
        <f t="shared" si="4"/>
        <v>38156.536250000012</v>
      </c>
      <c r="F30" s="29">
        <f t="shared" si="5"/>
        <v>12936.463749999984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12936.463749999984</v>
      </c>
      <c r="D31" s="28">
        <f t="shared" si="3"/>
        <v>2554.65</v>
      </c>
      <c r="E31" s="28">
        <f t="shared" si="4"/>
        <v>40711.186250000013</v>
      </c>
      <c r="F31" s="29">
        <f t="shared" si="5"/>
        <v>10381.813749999985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10381.813749999985</v>
      </c>
      <c r="D32" s="28">
        <f t="shared" si="3"/>
        <v>2554.65</v>
      </c>
      <c r="E32" s="28">
        <f t="shared" si="4"/>
        <v>43265.836250000015</v>
      </c>
      <c r="F32" s="29">
        <f t="shared" si="5"/>
        <v>7827.1637499999852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7827.1637499999852</v>
      </c>
      <c r="D33" s="28">
        <f t="shared" si="3"/>
        <v>2554.65</v>
      </c>
      <c r="E33" s="28">
        <f t="shared" si="4"/>
        <v>45820.486250000016</v>
      </c>
      <c r="F33" s="29">
        <f t="shared" si="5"/>
        <v>5272.5137499999855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5272.5137499999855</v>
      </c>
      <c r="D34" s="28">
        <f t="shared" si="3"/>
        <v>2554.65</v>
      </c>
      <c r="E34" s="28">
        <f t="shared" si="4"/>
        <v>48375.136250000018</v>
      </c>
      <c r="F34" s="29">
        <f t="shared" si="5"/>
        <v>2717.8637499999854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2717.8637499999854</v>
      </c>
      <c r="D35" s="28">
        <f t="shared" si="3"/>
        <v>2554.65</v>
      </c>
      <c r="E35" s="28">
        <f t="shared" si="4"/>
        <v>50929.786250000019</v>
      </c>
      <c r="F35" s="29">
        <f t="shared" si="5"/>
        <v>163.21374999998534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163.21374999998534</v>
      </c>
      <c r="D36" s="28">
        <f t="shared" si="3"/>
        <v>163.21375</v>
      </c>
      <c r="E36" s="28">
        <f t="shared" si="4"/>
        <v>51093.000000000022</v>
      </c>
      <c r="F36" s="29">
        <f t="shared" si="5"/>
        <v>-1.4665602066088468E-11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C10" workbookViewId="0">
      <selection activeCell="D8" sqref="D8"/>
    </sheetView>
  </sheetViews>
  <sheetFormatPr baseColWidth="10" defaultRowHeight="15" x14ac:dyDescent="0.25"/>
  <cols>
    <col min="1" max="1" width="7.42578125" style="56" customWidth="1"/>
    <col min="2" max="2" width="11" style="56" customWidth="1"/>
    <col min="3" max="3" width="14.28515625" style="56" customWidth="1"/>
    <col min="4" max="4" width="14" style="56" customWidth="1"/>
    <col min="5" max="5" width="20.42578125" style="56" customWidth="1"/>
    <col min="6" max="6" width="17.42578125" style="56" customWidth="1"/>
    <col min="7" max="7" width="0.140625" style="56" customWidth="1"/>
    <col min="8" max="256" width="11.42578125" style="56"/>
    <col min="257" max="257" width="7.42578125" style="56" customWidth="1"/>
    <col min="258" max="258" width="11" style="56" customWidth="1"/>
    <col min="259" max="259" width="14.28515625" style="56" customWidth="1"/>
    <col min="260" max="260" width="14" style="56" customWidth="1"/>
    <col min="261" max="261" width="20.42578125" style="56" customWidth="1"/>
    <col min="262" max="262" width="17.42578125" style="56" customWidth="1"/>
    <col min="263" max="263" width="0.140625" style="56" customWidth="1"/>
    <col min="264" max="512" width="11.42578125" style="56"/>
    <col min="513" max="513" width="7.42578125" style="56" customWidth="1"/>
    <col min="514" max="514" width="11" style="56" customWidth="1"/>
    <col min="515" max="515" width="14.28515625" style="56" customWidth="1"/>
    <col min="516" max="516" width="14" style="56" customWidth="1"/>
    <col min="517" max="517" width="20.42578125" style="56" customWidth="1"/>
    <col min="518" max="518" width="17.42578125" style="56" customWidth="1"/>
    <col min="519" max="519" width="0.140625" style="56" customWidth="1"/>
    <col min="520" max="768" width="11.42578125" style="56"/>
    <col min="769" max="769" width="7.42578125" style="56" customWidth="1"/>
    <col min="770" max="770" width="11" style="56" customWidth="1"/>
    <col min="771" max="771" width="14.28515625" style="56" customWidth="1"/>
    <col min="772" max="772" width="14" style="56" customWidth="1"/>
    <col min="773" max="773" width="20.42578125" style="56" customWidth="1"/>
    <col min="774" max="774" width="17.42578125" style="56" customWidth="1"/>
    <col min="775" max="775" width="0.140625" style="56" customWidth="1"/>
    <col min="776" max="1024" width="11.42578125" style="56"/>
    <col min="1025" max="1025" width="7.42578125" style="56" customWidth="1"/>
    <col min="1026" max="1026" width="11" style="56" customWidth="1"/>
    <col min="1027" max="1027" width="14.28515625" style="56" customWidth="1"/>
    <col min="1028" max="1028" width="14" style="56" customWidth="1"/>
    <col min="1029" max="1029" width="20.42578125" style="56" customWidth="1"/>
    <col min="1030" max="1030" width="17.42578125" style="56" customWidth="1"/>
    <col min="1031" max="1031" width="0.140625" style="56" customWidth="1"/>
    <col min="1032" max="1280" width="11.42578125" style="56"/>
    <col min="1281" max="1281" width="7.42578125" style="56" customWidth="1"/>
    <col min="1282" max="1282" width="11" style="56" customWidth="1"/>
    <col min="1283" max="1283" width="14.28515625" style="56" customWidth="1"/>
    <col min="1284" max="1284" width="14" style="56" customWidth="1"/>
    <col min="1285" max="1285" width="20.42578125" style="56" customWidth="1"/>
    <col min="1286" max="1286" width="17.42578125" style="56" customWidth="1"/>
    <col min="1287" max="1287" width="0.140625" style="56" customWidth="1"/>
    <col min="1288" max="1536" width="11.42578125" style="56"/>
    <col min="1537" max="1537" width="7.42578125" style="56" customWidth="1"/>
    <col min="1538" max="1538" width="11" style="56" customWidth="1"/>
    <col min="1539" max="1539" width="14.28515625" style="56" customWidth="1"/>
    <col min="1540" max="1540" width="14" style="56" customWidth="1"/>
    <col min="1541" max="1541" width="20.42578125" style="56" customWidth="1"/>
    <col min="1542" max="1542" width="17.42578125" style="56" customWidth="1"/>
    <col min="1543" max="1543" width="0.140625" style="56" customWidth="1"/>
    <col min="1544" max="1792" width="11.42578125" style="56"/>
    <col min="1793" max="1793" width="7.42578125" style="56" customWidth="1"/>
    <col min="1794" max="1794" width="11" style="56" customWidth="1"/>
    <col min="1795" max="1795" width="14.28515625" style="56" customWidth="1"/>
    <col min="1796" max="1796" width="14" style="56" customWidth="1"/>
    <col min="1797" max="1797" width="20.42578125" style="56" customWidth="1"/>
    <col min="1798" max="1798" width="17.42578125" style="56" customWidth="1"/>
    <col min="1799" max="1799" width="0.140625" style="56" customWidth="1"/>
    <col min="1800" max="2048" width="11.42578125" style="56"/>
    <col min="2049" max="2049" width="7.42578125" style="56" customWidth="1"/>
    <col min="2050" max="2050" width="11" style="56" customWidth="1"/>
    <col min="2051" max="2051" width="14.28515625" style="56" customWidth="1"/>
    <col min="2052" max="2052" width="14" style="56" customWidth="1"/>
    <col min="2053" max="2053" width="20.42578125" style="56" customWidth="1"/>
    <col min="2054" max="2054" width="17.42578125" style="56" customWidth="1"/>
    <col min="2055" max="2055" width="0.140625" style="56" customWidth="1"/>
    <col min="2056" max="2304" width="11.42578125" style="56"/>
    <col min="2305" max="2305" width="7.42578125" style="56" customWidth="1"/>
    <col min="2306" max="2306" width="11" style="56" customWidth="1"/>
    <col min="2307" max="2307" width="14.28515625" style="56" customWidth="1"/>
    <col min="2308" max="2308" width="14" style="56" customWidth="1"/>
    <col min="2309" max="2309" width="20.42578125" style="56" customWidth="1"/>
    <col min="2310" max="2310" width="17.42578125" style="56" customWidth="1"/>
    <col min="2311" max="2311" width="0.140625" style="56" customWidth="1"/>
    <col min="2312" max="2560" width="11.42578125" style="56"/>
    <col min="2561" max="2561" width="7.42578125" style="56" customWidth="1"/>
    <col min="2562" max="2562" width="11" style="56" customWidth="1"/>
    <col min="2563" max="2563" width="14.28515625" style="56" customWidth="1"/>
    <col min="2564" max="2564" width="14" style="56" customWidth="1"/>
    <col min="2565" max="2565" width="20.42578125" style="56" customWidth="1"/>
    <col min="2566" max="2566" width="17.42578125" style="56" customWidth="1"/>
    <col min="2567" max="2567" width="0.140625" style="56" customWidth="1"/>
    <col min="2568" max="2816" width="11.42578125" style="56"/>
    <col min="2817" max="2817" width="7.42578125" style="56" customWidth="1"/>
    <col min="2818" max="2818" width="11" style="56" customWidth="1"/>
    <col min="2819" max="2819" width="14.28515625" style="56" customWidth="1"/>
    <col min="2820" max="2820" width="14" style="56" customWidth="1"/>
    <col min="2821" max="2821" width="20.42578125" style="56" customWidth="1"/>
    <col min="2822" max="2822" width="17.42578125" style="56" customWidth="1"/>
    <col min="2823" max="2823" width="0.140625" style="56" customWidth="1"/>
    <col min="2824" max="3072" width="11.42578125" style="56"/>
    <col min="3073" max="3073" width="7.42578125" style="56" customWidth="1"/>
    <col min="3074" max="3074" width="11" style="56" customWidth="1"/>
    <col min="3075" max="3075" width="14.28515625" style="56" customWidth="1"/>
    <col min="3076" max="3076" width="14" style="56" customWidth="1"/>
    <col min="3077" max="3077" width="20.42578125" style="56" customWidth="1"/>
    <col min="3078" max="3078" width="17.42578125" style="56" customWidth="1"/>
    <col min="3079" max="3079" width="0.140625" style="56" customWidth="1"/>
    <col min="3080" max="3328" width="11.42578125" style="56"/>
    <col min="3329" max="3329" width="7.42578125" style="56" customWidth="1"/>
    <col min="3330" max="3330" width="11" style="56" customWidth="1"/>
    <col min="3331" max="3331" width="14.28515625" style="56" customWidth="1"/>
    <col min="3332" max="3332" width="14" style="56" customWidth="1"/>
    <col min="3333" max="3333" width="20.42578125" style="56" customWidth="1"/>
    <col min="3334" max="3334" width="17.42578125" style="56" customWidth="1"/>
    <col min="3335" max="3335" width="0.140625" style="56" customWidth="1"/>
    <col min="3336" max="3584" width="11.42578125" style="56"/>
    <col min="3585" max="3585" width="7.42578125" style="56" customWidth="1"/>
    <col min="3586" max="3586" width="11" style="56" customWidth="1"/>
    <col min="3587" max="3587" width="14.28515625" style="56" customWidth="1"/>
    <col min="3588" max="3588" width="14" style="56" customWidth="1"/>
    <col min="3589" max="3589" width="20.42578125" style="56" customWidth="1"/>
    <col min="3590" max="3590" width="17.42578125" style="56" customWidth="1"/>
    <col min="3591" max="3591" width="0.140625" style="56" customWidth="1"/>
    <col min="3592" max="3840" width="11.42578125" style="56"/>
    <col min="3841" max="3841" width="7.42578125" style="56" customWidth="1"/>
    <col min="3842" max="3842" width="11" style="56" customWidth="1"/>
    <col min="3843" max="3843" width="14.28515625" style="56" customWidth="1"/>
    <col min="3844" max="3844" width="14" style="56" customWidth="1"/>
    <col min="3845" max="3845" width="20.42578125" style="56" customWidth="1"/>
    <col min="3846" max="3846" width="17.42578125" style="56" customWidth="1"/>
    <col min="3847" max="3847" width="0.140625" style="56" customWidth="1"/>
    <col min="3848" max="4096" width="11.42578125" style="56"/>
    <col min="4097" max="4097" width="7.42578125" style="56" customWidth="1"/>
    <col min="4098" max="4098" width="11" style="56" customWidth="1"/>
    <col min="4099" max="4099" width="14.28515625" style="56" customWidth="1"/>
    <col min="4100" max="4100" width="14" style="56" customWidth="1"/>
    <col min="4101" max="4101" width="20.42578125" style="56" customWidth="1"/>
    <col min="4102" max="4102" width="17.42578125" style="56" customWidth="1"/>
    <col min="4103" max="4103" width="0.140625" style="56" customWidth="1"/>
    <col min="4104" max="4352" width="11.42578125" style="56"/>
    <col min="4353" max="4353" width="7.42578125" style="56" customWidth="1"/>
    <col min="4354" max="4354" width="11" style="56" customWidth="1"/>
    <col min="4355" max="4355" width="14.28515625" style="56" customWidth="1"/>
    <col min="4356" max="4356" width="14" style="56" customWidth="1"/>
    <col min="4357" max="4357" width="20.42578125" style="56" customWidth="1"/>
    <col min="4358" max="4358" width="17.42578125" style="56" customWidth="1"/>
    <col min="4359" max="4359" width="0.140625" style="56" customWidth="1"/>
    <col min="4360" max="4608" width="11.42578125" style="56"/>
    <col min="4609" max="4609" width="7.42578125" style="56" customWidth="1"/>
    <col min="4610" max="4610" width="11" style="56" customWidth="1"/>
    <col min="4611" max="4611" width="14.28515625" style="56" customWidth="1"/>
    <col min="4612" max="4612" width="14" style="56" customWidth="1"/>
    <col min="4613" max="4613" width="20.42578125" style="56" customWidth="1"/>
    <col min="4614" max="4614" width="17.42578125" style="56" customWidth="1"/>
    <col min="4615" max="4615" width="0.140625" style="56" customWidth="1"/>
    <col min="4616" max="4864" width="11.42578125" style="56"/>
    <col min="4865" max="4865" width="7.42578125" style="56" customWidth="1"/>
    <col min="4866" max="4866" width="11" style="56" customWidth="1"/>
    <col min="4867" max="4867" width="14.28515625" style="56" customWidth="1"/>
    <col min="4868" max="4868" width="14" style="56" customWidth="1"/>
    <col min="4869" max="4869" width="20.42578125" style="56" customWidth="1"/>
    <col min="4870" max="4870" width="17.42578125" style="56" customWidth="1"/>
    <col min="4871" max="4871" width="0.140625" style="56" customWidth="1"/>
    <col min="4872" max="5120" width="11.42578125" style="56"/>
    <col min="5121" max="5121" width="7.42578125" style="56" customWidth="1"/>
    <col min="5122" max="5122" width="11" style="56" customWidth="1"/>
    <col min="5123" max="5123" width="14.28515625" style="56" customWidth="1"/>
    <col min="5124" max="5124" width="14" style="56" customWidth="1"/>
    <col min="5125" max="5125" width="20.42578125" style="56" customWidth="1"/>
    <col min="5126" max="5126" width="17.42578125" style="56" customWidth="1"/>
    <col min="5127" max="5127" width="0.140625" style="56" customWidth="1"/>
    <col min="5128" max="5376" width="11.42578125" style="56"/>
    <col min="5377" max="5377" width="7.42578125" style="56" customWidth="1"/>
    <col min="5378" max="5378" width="11" style="56" customWidth="1"/>
    <col min="5379" max="5379" width="14.28515625" style="56" customWidth="1"/>
    <col min="5380" max="5380" width="14" style="56" customWidth="1"/>
    <col min="5381" max="5381" width="20.42578125" style="56" customWidth="1"/>
    <col min="5382" max="5382" width="17.42578125" style="56" customWidth="1"/>
    <col min="5383" max="5383" width="0.140625" style="56" customWidth="1"/>
    <col min="5384" max="5632" width="11.42578125" style="56"/>
    <col min="5633" max="5633" width="7.42578125" style="56" customWidth="1"/>
    <col min="5634" max="5634" width="11" style="56" customWidth="1"/>
    <col min="5635" max="5635" width="14.28515625" style="56" customWidth="1"/>
    <col min="5636" max="5636" width="14" style="56" customWidth="1"/>
    <col min="5637" max="5637" width="20.42578125" style="56" customWidth="1"/>
    <col min="5638" max="5638" width="17.42578125" style="56" customWidth="1"/>
    <col min="5639" max="5639" width="0.140625" style="56" customWidth="1"/>
    <col min="5640" max="5888" width="11.42578125" style="56"/>
    <col min="5889" max="5889" width="7.42578125" style="56" customWidth="1"/>
    <col min="5890" max="5890" width="11" style="56" customWidth="1"/>
    <col min="5891" max="5891" width="14.28515625" style="56" customWidth="1"/>
    <col min="5892" max="5892" width="14" style="56" customWidth="1"/>
    <col min="5893" max="5893" width="20.42578125" style="56" customWidth="1"/>
    <col min="5894" max="5894" width="17.42578125" style="56" customWidth="1"/>
    <col min="5895" max="5895" width="0.140625" style="56" customWidth="1"/>
    <col min="5896" max="6144" width="11.42578125" style="56"/>
    <col min="6145" max="6145" width="7.42578125" style="56" customWidth="1"/>
    <col min="6146" max="6146" width="11" style="56" customWidth="1"/>
    <col min="6147" max="6147" width="14.28515625" style="56" customWidth="1"/>
    <col min="6148" max="6148" width="14" style="56" customWidth="1"/>
    <col min="6149" max="6149" width="20.42578125" style="56" customWidth="1"/>
    <col min="6150" max="6150" width="17.42578125" style="56" customWidth="1"/>
    <col min="6151" max="6151" width="0.140625" style="56" customWidth="1"/>
    <col min="6152" max="6400" width="11.42578125" style="56"/>
    <col min="6401" max="6401" width="7.42578125" style="56" customWidth="1"/>
    <col min="6402" max="6402" width="11" style="56" customWidth="1"/>
    <col min="6403" max="6403" width="14.28515625" style="56" customWidth="1"/>
    <col min="6404" max="6404" width="14" style="56" customWidth="1"/>
    <col min="6405" max="6405" width="20.42578125" style="56" customWidth="1"/>
    <col min="6406" max="6406" width="17.42578125" style="56" customWidth="1"/>
    <col min="6407" max="6407" width="0.140625" style="56" customWidth="1"/>
    <col min="6408" max="6656" width="11.42578125" style="56"/>
    <col min="6657" max="6657" width="7.42578125" style="56" customWidth="1"/>
    <col min="6658" max="6658" width="11" style="56" customWidth="1"/>
    <col min="6659" max="6659" width="14.28515625" style="56" customWidth="1"/>
    <col min="6660" max="6660" width="14" style="56" customWidth="1"/>
    <col min="6661" max="6661" width="20.42578125" style="56" customWidth="1"/>
    <col min="6662" max="6662" width="17.42578125" style="56" customWidth="1"/>
    <col min="6663" max="6663" width="0.140625" style="56" customWidth="1"/>
    <col min="6664" max="6912" width="11.42578125" style="56"/>
    <col min="6913" max="6913" width="7.42578125" style="56" customWidth="1"/>
    <col min="6914" max="6914" width="11" style="56" customWidth="1"/>
    <col min="6915" max="6915" width="14.28515625" style="56" customWidth="1"/>
    <col min="6916" max="6916" width="14" style="56" customWidth="1"/>
    <col min="6917" max="6917" width="20.42578125" style="56" customWidth="1"/>
    <col min="6918" max="6918" width="17.42578125" style="56" customWidth="1"/>
    <col min="6919" max="6919" width="0.140625" style="56" customWidth="1"/>
    <col min="6920" max="7168" width="11.42578125" style="56"/>
    <col min="7169" max="7169" width="7.42578125" style="56" customWidth="1"/>
    <col min="7170" max="7170" width="11" style="56" customWidth="1"/>
    <col min="7171" max="7171" width="14.28515625" style="56" customWidth="1"/>
    <col min="7172" max="7172" width="14" style="56" customWidth="1"/>
    <col min="7173" max="7173" width="20.42578125" style="56" customWidth="1"/>
    <col min="7174" max="7174" width="17.42578125" style="56" customWidth="1"/>
    <col min="7175" max="7175" width="0.140625" style="56" customWidth="1"/>
    <col min="7176" max="7424" width="11.42578125" style="56"/>
    <col min="7425" max="7425" width="7.42578125" style="56" customWidth="1"/>
    <col min="7426" max="7426" width="11" style="56" customWidth="1"/>
    <col min="7427" max="7427" width="14.28515625" style="56" customWidth="1"/>
    <col min="7428" max="7428" width="14" style="56" customWidth="1"/>
    <col min="7429" max="7429" width="20.42578125" style="56" customWidth="1"/>
    <col min="7430" max="7430" width="17.42578125" style="56" customWidth="1"/>
    <col min="7431" max="7431" width="0.140625" style="56" customWidth="1"/>
    <col min="7432" max="7680" width="11.42578125" style="56"/>
    <col min="7681" max="7681" width="7.42578125" style="56" customWidth="1"/>
    <col min="7682" max="7682" width="11" style="56" customWidth="1"/>
    <col min="7683" max="7683" width="14.28515625" style="56" customWidth="1"/>
    <col min="7684" max="7684" width="14" style="56" customWidth="1"/>
    <col min="7685" max="7685" width="20.42578125" style="56" customWidth="1"/>
    <col min="7686" max="7686" width="17.42578125" style="56" customWidth="1"/>
    <col min="7687" max="7687" width="0.140625" style="56" customWidth="1"/>
    <col min="7688" max="7936" width="11.42578125" style="56"/>
    <col min="7937" max="7937" width="7.42578125" style="56" customWidth="1"/>
    <col min="7938" max="7938" width="11" style="56" customWidth="1"/>
    <col min="7939" max="7939" width="14.28515625" style="56" customWidth="1"/>
    <col min="7940" max="7940" width="14" style="56" customWidth="1"/>
    <col min="7941" max="7941" width="20.42578125" style="56" customWidth="1"/>
    <col min="7942" max="7942" width="17.42578125" style="56" customWidth="1"/>
    <col min="7943" max="7943" width="0.140625" style="56" customWidth="1"/>
    <col min="7944" max="8192" width="11.42578125" style="56"/>
    <col min="8193" max="8193" width="7.42578125" style="56" customWidth="1"/>
    <col min="8194" max="8194" width="11" style="56" customWidth="1"/>
    <col min="8195" max="8195" width="14.28515625" style="56" customWidth="1"/>
    <col min="8196" max="8196" width="14" style="56" customWidth="1"/>
    <col min="8197" max="8197" width="20.42578125" style="56" customWidth="1"/>
    <col min="8198" max="8198" width="17.42578125" style="56" customWidth="1"/>
    <col min="8199" max="8199" width="0.140625" style="56" customWidth="1"/>
    <col min="8200" max="8448" width="11.42578125" style="56"/>
    <col min="8449" max="8449" width="7.42578125" style="56" customWidth="1"/>
    <col min="8450" max="8450" width="11" style="56" customWidth="1"/>
    <col min="8451" max="8451" width="14.28515625" style="56" customWidth="1"/>
    <col min="8452" max="8452" width="14" style="56" customWidth="1"/>
    <col min="8453" max="8453" width="20.42578125" style="56" customWidth="1"/>
    <col min="8454" max="8454" width="17.42578125" style="56" customWidth="1"/>
    <col min="8455" max="8455" width="0.140625" style="56" customWidth="1"/>
    <col min="8456" max="8704" width="11.42578125" style="56"/>
    <col min="8705" max="8705" width="7.42578125" style="56" customWidth="1"/>
    <col min="8706" max="8706" width="11" style="56" customWidth="1"/>
    <col min="8707" max="8707" width="14.28515625" style="56" customWidth="1"/>
    <col min="8708" max="8708" width="14" style="56" customWidth="1"/>
    <col min="8709" max="8709" width="20.42578125" style="56" customWidth="1"/>
    <col min="8710" max="8710" width="17.42578125" style="56" customWidth="1"/>
    <col min="8711" max="8711" width="0.140625" style="56" customWidth="1"/>
    <col min="8712" max="8960" width="11.42578125" style="56"/>
    <col min="8961" max="8961" width="7.42578125" style="56" customWidth="1"/>
    <col min="8962" max="8962" width="11" style="56" customWidth="1"/>
    <col min="8963" max="8963" width="14.28515625" style="56" customWidth="1"/>
    <col min="8964" max="8964" width="14" style="56" customWidth="1"/>
    <col min="8965" max="8965" width="20.42578125" style="56" customWidth="1"/>
    <col min="8966" max="8966" width="17.42578125" style="56" customWidth="1"/>
    <col min="8967" max="8967" width="0.140625" style="56" customWidth="1"/>
    <col min="8968" max="9216" width="11.42578125" style="56"/>
    <col min="9217" max="9217" width="7.42578125" style="56" customWidth="1"/>
    <col min="9218" max="9218" width="11" style="56" customWidth="1"/>
    <col min="9219" max="9219" width="14.28515625" style="56" customWidth="1"/>
    <col min="9220" max="9220" width="14" style="56" customWidth="1"/>
    <col min="9221" max="9221" width="20.42578125" style="56" customWidth="1"/>
    <col min="9222" max="9222" width="17.42578125" style="56" customWidth="1"/>
    <col min="9223" max="9223" width="0.140625" style="56" customWidth="1"/>
    <col min="9224" max="9472" width="11.42578125" style="56"/>
    <col min="9473" max="9473" width="7.42578125" style="56" customWidth="1"/>
    <col min="9474" max="9474" width="11" style="56" customWidth="1"/>
    <col min="9475" max="9475" width="14.28515625" style="56" customWidth="1"/>
    <col min="9476" max="9476" width="14" style="56" customWidth="1"/>
    <col min="9477" max="9477" width="20.42578125" style="56" customWidth="1"/>
    <col min="9478" max="9478" width="17.42578125" style="56" customWidth="1"/>
    <col min="9479" max="9479" width="0.140625" style="56" customWidth="1"/>
    <col min="9480" max="9728" width="11.42578125" style="56"/>
    <col min="9729" max="9729" width="7.42578125" style="56" customWidth="1"/>
    <col min="9730" max="9730" width="11" style="56" customWidth="1"/>
    <col min="9731" max="9731" width="14.28515625" style="56" customWidth="1"/>
    <col min="9732" max="9732" width="14" style="56" customWidth="1"/>
    <col min="9733" max="9733" width="20.42578125" style="56" customWidth="1"/>
    <col min="9734" max="9734" width="17.42578125" style="56" customWidth="1"/>
    <col min="9735" max="9735" width="0.140625" style="56" customWidth="1"/>
    <col min="9736" max="9984" width="11.42578125" style="56"/>
    <col min="9985" max="9985" width="7.42578125" style="56" customWidth="1"/>
    <col min="9986" max="9986" width="11" style="56" customWidth="1"/>
    <col min="9987" max="9987" width="14.28515625" style="56" customWidth="1"/>
    <col min="9988" max="9988" width="14" style="56" customWidth="1"/>
    <col min="9989" max="9989" width="20.42578125" style="56" customWidth="1"/>
    <col min="9990" max="9990" width="17.42578125" style="56" customWidth="1"/>
    <col min="9991" max="9991" width="0.140625" style="56" customWidth="1"/>
    <col min="9992" max="10240" width="11.42578125" style="56"/>
    <col min="10241" max="10241" width="7.42578125" style="56" customWidth="1"/>
    <col min="10242" max="10242" width="11" style="56" customWidth="1"/>
    <col min="10243" max="10243" width="14.28515625" style="56" customWidth="1"/>
    <col min="10244" max="10244" width="14" style="56" customWidth="1"/>
    <col min="10245" max="10245" width="20.42578125" style="56" customWidth="1"/>
    <col min="10246" max="10246" width="17.42578125" style="56" customWidth="1"/>
    <col min="10247" max="10247" width="0.140625" style="56" customWidth="1"/>
    <col min="10248" max="10496" width="11.42578125" style="56"/>
    <col min="10497" max="10497" width="7.42578125" style="56" customWidth="1"/>
    <col min="10498" max="10498" width="11" style="56" customWidth="1"/>
    <col min="10499" max="10499" width="14.28515625" style="56" customWidth="1"/>
    <col min="10500" max="10500" width="14" style="56" customWidth="1"/>
    <col min="10501" max="10501" width="20.42578125" style="56" customWidth="1"/>
    <col min="10502" max="10502" width="17.42578125" style="56" customWidth="1"/>
    <col min="10503" max="10503" width="0.140625" style="56" customWidth="1"/>
    <col min="10504" max="10752" width="11.42578125" style="56"/>
    <col min="10753" max="10753" width="7.42578125" style="56" customWidth="1"/>
    <col min="10754" max="10754" width="11" style="56" customWidth="1"/>
    <col min="10755" max="10755" width="14.28515625" style="56" customWidth="1"/>
    <col min="10756" max="10756" width="14" style="56" customWidth="1"/>
    <col min="10757" max="10757" width="20.42578125" style="56" customWidth="1"/>
    <col min="10758" max="10758" width="17.42578125" style="56" customWidth="1"/>
    <col min="10759" max="10759" width="0.140625" style="56" customWidth="1"/>
    <col min="10760" max="11008" width="11.42578125" style="56"/>
    <col min="11009" max="11009" width="7.42578125" style="56" customWidth="1"/>
    <col min="11010" max="11010" width="11" style="56" customWidth="1"/>
    <col min="11011" max="11011" width="14.28515625" style="56" customWidth="1"/>
    <col min="11012" max="11012" width="14" style="56" customWidth="1"/>
    <col min="11013" max="11013" width="20.42578125" style="56" customWidth="1"/>
    <col min="11014" max="11014" width="17.42578125" style="56" customWidth="1"/>
    <col min="11015" max="11015" width="0.140625" style="56" customWidth="1"/>
    <col min="11016" max="11264" width="11.42578125" style="56"/>
    <col min="11265" max="11265" width="7.42578125" style="56" customWidth="1"/>
    <col min="11266" max="11266" width="11" style="56" customWidth="1"/>
    <col min="11267" max="11267" width="14.28515625" style="56" customWidth="1"/>
    <col min="11268" max="11268" width="14" style="56" customWidth="1"/>
    <col min="11269" max="11269" width="20.42578125" style="56" customWidth="1"/>
    <col min="11270" max="11270" width="17.42578125" style="56" customWidth="1"/>
    <col min="11271" max="11271" width="0.140625" style="56" customWidth="1"/>
    <col min="11272" max="11520" width="11.42578125" style="56"/>
    <col min="11521" max="11521" width="7.42578125" style="56" customWidth="1"/>
    <col min="11522" max="11522" width="11" style="56" customWidth="1"/>
    <col min="11523" max="11523" width="14.28515625" style="56" customWidth="1"/>
    <col min="11524" max="11524" width="14" style="56" customWidth="1"/>
    <col min="11525" max="11525" width="20.42578125" style="56" customWidth="1"/>
    <col min="11526" max="11526" width="17.42578125" style="56" customWidth="1"/>
    <col min="11527" max="11527" width="0.140625" style="56" customWidth="1"/>
    <col min="11528" max="11776" width="11.42578125" style="56"/>
    <col min="11777" max="11777" width="7.42578125" style="56" customWidth="1"/>
    <col min="11778" max="11778" width="11" style="56" customWidth="1"/>
    <col min="11779" max="11779" width="14.28515625" style="56" customWidth="1"/>
    <col min="11780" max="11780" width="14" style="56" customWidth="1"/>
    <col min="11781" max="11781" width="20.42578125" style="56" customWidth="1"/>
    <col min="11782" max="11782" width="17.42578125" style="56" customWidth="1"/>
    <col min="11783" max="11783" width="0.140625" style="56" customWidth="1"/>
    <col min="11784" max="12032" width="11.42578125" style="56"/>
    <col min="12033" max="12033" width="7.42578125" style="56" customWidth="1"/>
    <col min="12034" max="12034" width="11" style="56" customWidth="1"/>
    <col min="12035" max="12035" width="14.28515625" style="56" customWidth="1"/>
    <col min="12036" max="12036" width="14" style="56" customWidth="1"/>
    <col min="12037" max="12037" width="20.42578125" style="56" customWidth="1"/>
    <col min="12038" max="12038" width="17.42578125" style="56" customWidth="1"/>
    <col min="12039" max="12039" width="0.140625" style="56" customWidth="1"/>
    <col min="12040" max="12288" width="11.42578125" style="56"/>
    <col min="12289" max="12289" width="7.42578125" style="56" customWidth="1"/>
    <col min="12290" max="12290" width="11" style="56" customWidth="1"/>
    <col min="12291" max="12291" width="14.28515625" style="56" customWidth="1"/>
    <col min="12292" max="12292" width="14" style="56" customWidth="1"/>
    <col min="12293" max="12293" width="20.42578125" style="56" customWidth="1"/>
    <col min="12294" max="12294" width="17.42578125" style="56" customWidth="1"/>
    <col min="12295" max="12295" width="0.140625" style="56" customWidth="1"/>
    <col min="12296" max="12544" width="11.42578125" style="56"/>
    <col min="12545" max="12545" width="7.42578125" style="56" customWidth="1"/>
    <col min="12546" max="12546" width="11" style="56" customWidth="1"/>
    <col min="12547" max="12547" width="14.28515625" style="56" customWidth="1"/>
    <col min="12548" max="12548" width="14" style="56" customWidth="1"/>
    <col min="12549" max="12549" width="20.42578125" style="56" customWidth="1"/>
    <col min="12550" max="12550" width="17.42578125" style="56" customWidth="1"/>
    <col min="12551" max="12551" width="0.140625" style="56" customWidth="1"/>
    <col min="12552" max="12800" width="11.42578125" style="56"/>
    <col min="12801" max="12801" width="7.42578125" style="56" customWidth="1"/>
    <col min="12802" max="12802" width="11" style="56" customWidth="1"/>
    <col min="12803" max="12803" width="14.28515625" style="56" customWidth="1"/>
    <col min="12804" max="12804" width="14" style="56" customWidth="1"/>
    <col min="12805" max="12805" width="20.42578125" style="56" customWidth="1"/>
    <col min="12806" max="12806" width="17.42578125" style="56" customWidth="1"/>
    <col min="12807" max="12807" width="0.140625" style="56" customWidth="1"/>
    <col min="12808" max="13056" width="11.42578125" style="56"/>
    <col min="13057" max="13057" width="7.42578125" style="56" customWidth="1"/>
    <col min="13058" max="13058" width="11" style="56" customWidth="1"/>
    <col min="13059" max="13059" width="14.28515625" style="56" customWidth="1"/>
    <col min="13060" max="13060" width="14" style="56" customWidth="1"/>
    <col min="13061" max="13061" width="20.42578125" style="56" customWidth="1"/>
    <col min="13062" max="13062" width="17.42578125" style="56" customWidth="1"/>
    <col min="13063" max="13063" width="0.140625" style="56" customWidth="1"/>
    <col min="13064" max="13312" width="11.42578125" style="56"/>
    <col min="13313" max="13313" width="7.42578125" style="56" customWidth="1"/>
    <col min="13314" max="13314" width="11" style="56" customWidth="1"/>
    <col min="13315" max="13315" width="14.28515625" style="56" customWidth="1"/>
    <col min="13316" max="13316" width="14" style="56" customWidth="1"/>
    <col min="13317" max="13317" width="20.42578125" style="56" customWidth="1"/>
    <col min="13318" max="13318" width="17.42578125" style="56" customWidth="1"/>
    <col min="13319" max="13319" width="0.140625" style="56" customWidth="1"/>
    <col min="13320" max="13568" width="11.42578125" style="56"/>
    <col min="13569" max="13569" width="7.42578125" style="56" customWidth="1"/>
    <col min="13570" max="13570" width="11" style="56" customWidth="1"/>
    <col min="13571" max="13571" width="14.28515625" style="56" customWidth="1"/>
    <col min="13572" max="13572" width="14" style="56" customWidth="1"/>
    <col min="13573" max="13573" width="20.42578125" style="56" customWidth="1"/>
    <col min="13574" max="13574" width="17.42578125" style="56" customWidth="1"/>
    <col min="13575" max="13575" width="0.140625" style="56" customWidth="1"/>
    <col min="13576" max="13824" width="11.42578125" style="56"/>
    <col min="13825" max="13825" width="7.42578125" style="56" customWidth="1"/>
    <col min="13826" max="13826" width="11" style="56" customWidth="1"/>
    <col min="13827" max="13827" width="14.28515625" style="56" customWidth="1"/>
    <col min="13828" max="13828" width="14" style="56" customWidth="1"/>
    <col min="13829" max="13829" width="20.42578125" style="56" customWidth="1"/>
    <col min="13830" max="13830" width="17.42578125" style="56" customWidth="1"/>
    <col min="13831" max="13831" width="0.140625" style="56" customWidth="1"/>
    <col min="13832" max="14080" width="11.42578125" style="56"/>
    <col min="14081" max="14081" width="7.42578125" style="56" customWidth="1"/>
    <col min="14082" max="14082" width="11" style="56" customWidth="1"/>
    <col min="14083" max="14083" width="14.28515625" style="56" customWidth="1"/>
    <col min="14084" max="14084" width="14" style="56" customWidth="1"/>
    <col min="14085" max="14085" width="20.42578125" style="56" customWidth="1"/>
    <col min="14086" max="14086" width="17.42578125" style="56" customWidth="1"/>
    <col min="14087" max="14087" width="0.140625" style="56" customWidth="1"/>
    <col min="14088" max="14336" width="11.42578125" style="56"/>
    <col min="14337" max="14337" width="7.42578125" style="56" customWidth="1"/>
    <col min="14338" max="14338" width="11" style="56" customWidth="1"/>
    <col min="14339" max="14339" width="14.28515625" style="56" customWidth="1"/>
    <col min="14340" max="14340" width="14" style="56" customWidth="1"/>
    <col min="14341" max="14341" width="20.42578125" style="56" customWidth="1"/>
    <col min="14342" max="14342" width="17.42578125" style="56" customWidth="1"/>
    <col min="14343" max="14343" width="0.140625" style="56" customWidth="1"/>
    <col min="14344" max="14592" width="11.42578125" style="56"/>
    <col min="14593" max="14593" width="7.42578125" style="56" customWidth="1"/>
    <col min="14594" max="14594" width="11" style="56" customWidth="1"/>
    <col min="14595" max="14595" width="14.28515625" style="56" customWidth="1"/>
    <col min="14596" max="14596" width="14" style="56" customWidth="1"/>
    <col min="14597" max="14597" width="20.42578125" style="56" customWidth="1"/>
    <col min="14598" max="14598" width="17.42578125" style="56" customWidth="1"/>
    <col min="14599" max="14599" width="0.140625" style="56" customWidth="1"/>
    <col min="14600" max="14848" width="11.42578125" style="56"/>
    <col min="14849" max="14849" width="7.42578125" style="56" customWidth="1"/>
    <col min="14850" max="14850" width="11" style="56" customWidth="1"/>
    <col min="14851" max="14851" width="14.28515625" style="56" customWidth="1"/>
    <col min="14852" max="14852" width="14" style="56" customWidth="1"/>
    <col min="14853" max="14853" width="20.42578125" style="56" customWidth="1"/>
    <col min="14854" max="14854" width="17.42578125" style="56" customWidth="1"/>
    <col min="14855" max="14855" width="0.140625" style="56" customWidth="1"/>
    <col min="14856" max="15104" width="11.42578125" style="56"/>
    <col min="15105" max="15105" width="7.42578125" style="56" customWidth="1"/>
    <col min="15106" max="15106" width="11" style="56" customWidth="1"/>
    <col min="15107" max="15107" width="14.28515625" style="56" customWidth="1"/>
    <col min="15108" max="15108" width="14" style="56" customWidth="1"/>
    <col min="15109" max="15109" width="20.42578125" style="56" customWidth="1"/>
    <col min="15110" max="15110" width="17.42578125" style="56" customWidth="1"/>
    <col min="15111" max="15111" width="0.140625" style="56" customWidth="1"/>
    <col min="15112" max="15360" width="11.42578125" style="56"/>
    <col min="15361" max="15361" width="7.42578125" style="56" customWidth="1"/>
    <col min="15362" max="15362" width="11" style="56" customWidth="1"/>
    <col min="15363" max="15363" width="14.28515625" style="56" customWidth="1"/>
    <col min="15364" max="15364" width="14" style="56" customWidth="1"/>
    <col min="15365" max="15365" width="20.42578125" style="56" customWidth="1"/>
    <col min="15366" max="15366" width="17.42578125" style="56" customWidth="1"/>
    <col min="15367" max="15367" width="0.140625" style="56" customWidth="1"/>
    <col min="15368" max="15616" width="11.42578125" style="56"/>
    <col min="15617" max="15617" width="7.42578125" style="56" customWidth="1"/>
    <col min="15618" max="15618" width="11" style="56" customWidth="1"/>
    <col min="15619" max="15619" width="14.28515625" style="56" customWidth="1"/>
    <col min="15620" max="15620" width="14" style="56" customWidth="1"/>
    <col min="15621" max="15621" width="20.42578125" style="56" customWidth="1"/>
    <col min="15622" max="15622" width="17.42578125" style="56" customWidth="1"/>
    <col min="15623" max="15623" width="0.140625" style="56" customWidth="1"/>
    <col min="15624" max="15872" width="11.42578125" style="56"/>
    <col min="15873" max="15873" width="7.42578125" style="56" customWidth="1"/>
    <col min="15874" max="15874" width="11" style="56" customWidth="1"/>
    <col min="15875" max="15875" width="14.28515625" style="56" customWidth="1"/>
    <col min="15876" max="15876" width="14" style="56" customWidth="1"/>
    <col min="15877" max="15877" width="20.42578125" style="56" customWidth="1"/>
    <col min="15878" max="15878" width="17.42578125" style="56" customWidth="1"/>
    <col min="15879" max="15879" width="0.140625" style="56" customWidth="1"/>
    <col min="15880" max="16128" width="11.42578125" style="56"/>
    <col min="16129" max="16129" width="7.42578125" style="56" customWidth="1"/>
    <col min="16130" max="16130" width="11" style="56" customWidth="1"/>
    <col min="16131" max="16131" width="14.28515625" style="56" customWidth="1"/>
    <col min="16132" max="16132" width="14" style="56" customWidth="1"/>
    <col min="16133" max="16133" width="20.42578125" style="56" customWidth="1"/>
    <col min="16134" max="16134" width="17.42578125" style="56" customWidth="1"/>
    <col min="16135" max="16135" width="0.140625" style="56" customWidth="1"/>
    <col min="16136" max="16384" width="11.42578125" style="56"/>
  </cols>
  <sheetData>
    <row r="1" spans="1:8" ht="15.75" thickTop="1" x14ac:dyDescent="0.25">
      <c r="A1" s="1"/>
      <c r="B1" s="65" t="s">
        <v>42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5" customHeight="1" x14ac:dyDescent="0.25">
      <c r="A7" s="4"/>
      <c r="B7" s="58" t="s">
        <v>5</v>
      </c>
      <c r="C7" s="59"/>
      <c r="D7" s="8">
        <v>46710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43984</v>
      </c>
      <c r="E8" s="12" t="s">
        <v>8</v>
      </c>
      <c r="F8" s="13">
        <f>360-DAYS360(D9,D8)</f>
        <v>209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51289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5" customHeight="1" thickTop="1" thickBot="1" x14ac:dyDescent="0.3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2020</v>
      </c>
      <c r="C16" s="28">
        <f>D7</f>
        <v>46710</v>
      </c>
      <c r="D16" s="28">
        <f>D7*F7*F8/360</f>
        <v>1355.8875</v>
      </c>
      <c r="E16" s="28">
        <f>D16</f>
        <v>1355.8875</v>
      </c>
      <c r="F16" s="29">
        <f>C16-D16</f>
        <v>45354.112500000003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45354.112500000003</v>
      </c>
      <c r="D17" s="28">
        <f t="shared" ref="D17:D41" si="3">IF(B17="","",IF(B17=$F$6+$D$10,$D$7*$F$7*(360-$F$8)/360,$D$7*$F$7))</f>
        <v>2335.5</v>
      </c>
      <c r="E17" s="28">
        <f t="shared" ref="E17:E41" si="4">IF(OR(E16=$D$7,E16=""),"",E16+D17)</f>
        <v>3691.3874999999998</v>
      </c>
      <c r="F17" s="29">
        <f t="shared" ref="F17:F41" si="5">IF(OR(E16=$D$7,E16=""),"",C17-D17)</f>
        <v>43018.612500000003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2022</v>
      </c>
      <c r="C18" s="28">
        <f t="shared" si="2"/>
        <v>43018.612500000003</v>
      </c>
      <c r="D18" s="28">
        <f t="shared" si="3"/>
        <v>2335.5</v>
      </c>
      <c r="E18" s="28">
        <f t="shared" si="4"/>
        <v>6026.8874999999998</v>
      </c>
      <c r="F18" s="29">
        <f t="shared" si="5"/>
        <v>40683.112500000003</v>
      </c>
      <c r="G18" s="1"/>
    </row>
    <row r="19" spans="1:8" x14ac:dyDescent="0.25">
      <c r="A19" s="1">
        <f t="shared" si="0"/>
        <v>5</v>
      </c>
      <c r="B19" s="27">
        <f t="shared" si="1"/>
        <v>2023</v>
      </c>
      <c r="C19" s="28">
        <f t="shared" si="2"/>
        <v>40683.112500000003</v>
      </c>
      <c r="D19" s="28">
        <f t="shared" si="3"/>
        <v>2335.5</v>
      </c>
      <c r="E19" s="28">
        <f t="shared" si="4"/>
        <v>8362.3875000000007</v>
      </c>
      <c r="F19" s="29">
        <f t="shared" si="5"/>
        <v>38347.612500000003</v>
      </c>
      <c r="G19" s="1"/>
    </row>
    <row r="20" spans="1:8" x14ac:dyDescent="0.25">
      <c r="A20" s="1">
        <f t="shared" si="0"/>
        <v>6</v>
      </c>
      <c r="B20" s="27">
        <f t="shared" si="1"/>
        <v>2024</v>
      </c>
      <c r="C20" s="28">
        <f t="shared" si="2"/>
        <v>38347.612500000003</v>
      </c>
      <c r="D20" s="28">
        <f t="shared" si="3"/>
        <v>2335.5</v>
      </c>
      <c r="E20" s="28">
        <f t="shared" si="4"/>
        <v>10697.887500000001</v>
      </c>
      <c r="F20" s="29">
        <f t="shared" si="5"/>
        <v>36012.112500000003</v>
      </c>
      <c r="G20" s="1"/>
    </row>
    <row r="21" spans="1:8" x14ac:dyDescent="0.25">
      <c r="A21" s="1">
        <f t="shared" si="0"/>
        <v>7</v>
      </c>
      <c r="B21" s="27">
        <f t="shared" si="1"/>
        <v>2025</v>
      </c>
      <c r="C21" s="28">
        <f t="shared" si="2"/>
        <v>36012.112500000003</v>
      </c>
      <c r="D21" s="28">
        <f t="shared" si="3"/>
        <v>2335.5</v>
      </c>
      <c r="E21" s="28">
        <f t="shared" si="4"/>
        <v>13033.387500000001</v>
      </c>
      <c r="F21" s="29">
        <f t="shared" si="5"/>
        <v>33676.612500000003</v>
      </c>
      <c r="G21" s="1"/>
    </row>
    <row r="22" spans="1:8" x14ac:dyDescent="0.25">
      <c r="A22" s="1">
        <f t="shared" si="0"/>
        <v>8</v>
      </c>
      <c r="B22" s="27">
        <f t="shared" si="1"/>
        <v>2026</v>
      </c>
      <c r="C22" s="28">
        <f t="shared" si="2"/>
        <v>33676.612500000003</v>
      </c>
      <c r="D22" s="28">
        <f t="shared" si="3"/>
        <v>2335.5</v>
      </c>
      <c r="E22" s="28">
        <f t="shared" si="4"/>
        <v>15368.887500000001</v>
      </c>
      <c r="F22" s="29">
        <f t="shared" si="5"/>
        <v>31341.112500000003</v>
      </c>
      <c r="G22" s="1"/>
    </row>
    <row r="23" spans="1:8" x14ac:dyDescent="0.25">
      <c r="A23" s="1">
        <f t="shared" si="0"/>
        <v>9</v>
      </c>
      <c r="B23" s="27">
        <f t="shared" si="1"/>
        <v>2027</v>
      </c>
      <c r="C23" s="28">
        <f t="shared" si="2"/>
        <v>31341.112500000003</v>
      </c>
      <c r="D23" s="28">
        <f t="shared" si="3"/>
        <v>2335.5</v>
      </c>
      <c r="E23" s="28">
        <f t="shared" si="4"/>
        <v>17704.387500000001</v>
      </c>
      <c r="F23" s="29">
        <f t="shared" si="5"/>
        <v>29005.612500000003</v>
      </c>
      <c r="G23" s="1"/>
    </row>
    <row r="24" spans="1:8" x14ac:dyDescent="0.25">
      <c r="A24" s="1">
        <f t="shared" si="0"/>
        <v>10</v>
      </c>
      <c r="B24" s="27">
        <f t="shared" si="1"/>
        <v>2028</v>
      </c>
      <c r="C24" s="28">
        <f t="shared" si="2"/>
        <v>29005.612500000003</v>
      </c>
      <c r="D24" s="28">
        <f t="shared" si="3"/>
        <v>2335.5</v>
      </c>
      <c r="E24" s="28">
        <f t="shared" si="4"/>
        <v>20039.887500000001</v>
      </c>
      <c r="F24" s="29">
        <f t="shared" si="5"/>
        <v>26670.112500000003</v>
      </c>
      <c r="G24" s="1"/>
    </row>
    <row r="25" spans="1:8" x14ac:dyDescent="0.25">
      <c r="A25" s="1">
        <f t="shared" si="0"/>
        <v>11</v>
      </c>
      <c r="B25" s="27">
        <f t="shared" si="1"/>
        <v>2029</v>
      </c>
      <c r="C25" s="28">
        <f t="shared" si="2"/>
        <v>26670.112500000003</v>
      </c>
      <c r="D25" s="28">
        <f t="shared" si="3"/>
        <v>2335.5</v>
      </c>
      <c r="E25" s="28">
        <f t="shared" si="4"/>
        <v>22375.387500000001</v>
      </c>
      <c r="F25" s="29">
        <f t="shared" si="5"/>
        <v>24334.612500000003</v>
      </c>
      <c r="G25" s="1"/>
    </row>
    <row r="26" spans="1:8" x14ac:dyDescent="0.25">
      <c r="A26" s="1">
        <f t="shared" si="0"/>
        <v>12</v>
      </c>
      <c r="B26" s="27">
        <f t="shared" si="1"/>
        <v>2030</v>
      </c>
      <c r="C26" s="28">
        <f t="shared" si="2"/>
        <v>24334.612500000003</v>
      </c>
      <c r="D26" s="28">
        <f t="shared" si="3"/>
        <v>2335.5</v>
      </c>
      <c r="E26" s="28">
        <f t="shared" si="4"/>
        <v>24710.887500000001</v>
      </c>
      <c r="F26" s="29">
        <f t="shared" si="5"/>
        <v>21999.112500000003</v>
      </c>
      <c r="G26" s="1"/>
    </row>
    <row r="27" spans="1:8" x14ac:dyDescent="0.25">
      <c r="A27" s="1">
        <f t="shared" si="0"/>
        <v>13</v>
      </c>
      <c r="B27" s="27">
        <f t="shared" si="1"/>
        <v>2031</v>
      </c>
      <c r="C27" s="28">
        <f t="shared" si="2"/>
        <v>21999.112500000003</v>
      </c>
      <c r="D27" s="28">
        <f t="shared" si="3"/>
        <v>2335.5</v>
      </c>
      <c r="E27" s="28">
        <f t="shared" si="4"/>
        <v>27046.387500000001</v>
      </c>
      <c r="F27" s="29">
        <f t="shared" si="5"/>
        <v>19663.612500000003</v>
      </c>
      <c r="G27" s="1"/>
    </row>
    <row r="28" spans="1:8" x14ac:dyDescent="0.25">
      <c r="A28" s="1">
        <f t="shared" si="0"/>
        <v>14</v>
      </c>
      <c r="B28" s="27">
        <f t="shared" si="1"/>
        <v>2032</v>
      </c>
      <c r="C28" s="28">
        <f t="shared" si="2"/>
        <v>19663.612500000003</v>
      </c>
      <c r="D28" s="28">
        <f t="shared" si="3"/>
        <v>2335.5</v>
      </c>
      <c r="E28" s="28">
        <f t="shared" si="4"/>
        <v>29381.887500000001</v>
      </c>
      <c r="F28" s="29">
        <f t="shared" si="5"/>
        <v>17328.112500000003</v>
      </c>
      <c r="G28" s="1"/>
    </row>
    <row r="29" spans="1:8" x14ac:dyDescent="0.25">
      <c r="A29" s="1">
        <f t="shared" si="0"/>
        <v>15</v>
      </c>
      <c r="B29" s="27">
        <f t="shared" si="1"/>
        <v>2033</v>
      </c>
      <c r="C29" s="28">
        <f t="shared" si="2"/>
        <v>17328.112500000003</v>
      </c>
      <c r="D29" s="28">
        <f t="shared" si="3"/>
        <v>2335.5</v>
      </c>
      <c r="E29" s="28">
        <f t="shared" si="4"/>
        <v>31717.387500000001</v>
      </c>
      <c r="F29" s="29">
        <f t="shared" si="5"/>
        <v>14992.612500000003</v>
      </c>
      <c r="G29" s="1"/>
    </row>
    <row r="30" spans="1:8" x14ac:dyDescent="0.25">
      <c r="A30" s="1">
        <f t="shared" si="0"/>
        <v>16</v>
      </c>
      <c r="B30" s="27">
        <f t="shared" si="1"/>
        <v>2034</v>
      </c>
      <c r="C30" s="28">
        <f t="shared" si="2"/>
        <v>14992.612500000003</v>
      </c>
      <c r="D30" s="28">
        <f t="shared" si="3"/>
        <v>2335.5</v>
      </c>
      <c r="E30" s="28">
        <f t="shared" si="4"/>
        <v>34052.887499999997</v>
      </c>
      <c r="F30" s="29">
        <f t="shared" si="5"/>
        <v>12657.112500000003</v>
      </c>
      <c r="G30" s="1"/>
    </row>
    <row r="31" spans="1:8" x14ac:dyDescent="0.25">
      <c r="A31" s="1">
        <f t="shared" si="0"/>
        <v>17</v>
      </c>
      <c r="B31" s="27">
        <f t="shared" si="1"/>
        <v>2035</v>
      </c>
      <c r="C31" s="28">
        <f t="shared" si="2"/>
        <v>12657.112500000003</v>
      </c>
      <c r="D31" s="28">
        <f t="shared" si="3"/>
        <v>2335.5</v>
      </c>
      <c r="E31" s="28">
        <f t="shared" si="4"/>
        <v>36388.387499999997</v>
      </c>
      <c r="F31" s="29">
        <f t="shared" si="5"/>
        <v>10321.612500000003</v>
      </c>
      <c r="G31" s="1"/>
    </row>
    <row r="32" spans="1:8" x14ac:dyDescent="0.25">
      <c r="A32" s="1">
        <f t="shared" si="0"/>
        <v>18</v>
      </c>
      <c r="B32" s="27">
        <f t="shared" si="1"/>
        <v>2036</v>
      </c>
      <c r="C32" s="28">
        <f t="shared" si="2"/>
        <v>10321.612500000003</v>
      </c>
      <c r="D32" s="28">
        <f t="shared" si="3"/>
        <v>2335.5</v>
      </c>
      <c r="E32" s="28">
        <f t="shared" si="4"/>
        <v>38723.887499999997</v>
      </c>
      <c r="F32" s="29">
        <f t="shared" si="5"/>
        <v>7986.1125000000029</v>
      </c>
      <c r="G32" s="1"/>
    </row>
    <row r="33" spans="1:7" x14ac:dyDescent="0.25">
      <c r="A33" s="1">
        <f t="shared" si="0"/>
        <v>19</v>
      </c>
      <c r="B33" s="27">
        <f t="shared" si="1"/>
        <v>2037</v>
      </c>
      <c r="C33" s="28">
        <f t="shared" si="2"/>
        <v>7986.1125000000029</v>
      </c>
      <c r="D33" s="28">
        <f t="shared" si="3"/>
        <v>2335.5</v>
      </c>
      <c r="E33" s="28">
        <f t="shared" si="4"/>
        <v>41059.387499999997</v>
      </c>
      <c r="F33" s="29">
        <f t="shared" si="5"/>
        <v>5650.6125000000029</v>
      </c>
      <c r="G33" s="1"/>
    </row>
    <row r="34" spans="1:7" x14ac:dyDescent="0.25">
      <c r="A34" s="1">
        <f t="shared" si="0"/>
        <v>20</v>
      </c>
      <c r="B34" s="27">
        <f t="shared" si="1"/>
        <v>2038</v>
      </c>
      <c r="C34" s="28">
        <f t="shared" si="2"/>
        <v>5650.6125000000029</v>
      </c>
      <c r="D34" s="28">
        <f t="shared" si="3"/>
        <v>2335.5</v>
      </c>
      <c r="E34" s="28">
        <f t="shared" si="4"/>
        <v>43394.887499999997</v>
      </c>
      <c r="F34" s="29">
        <f t="shared" si="5"/>
        <v>3315.1125000000029</v>
      </c>
      <c r="G34" s="1"/>
    </row>
    <row r="35" spans="1:7" x14ac:dyDescent="0.25">
      <c r="A35" s="1">
        <f t="shared" si="0"/>
        <v>21</v>
      </c>
      <c r="B35" s="27">
        <f t="shared" si="1"/>
        <v>2039</v>
      </c>
      <c r="C35" s="28">
        <f t="shared" si="2"/>
        <v>3315.1125000000029</v>
      </c>
      <c r="D35" s="28">
        <f t="shared" si="3"/>
        <v>2335.5</v>
      </c>
      <c r="E35" s="28">
        <f t="shared" si="4"/>
        <v>45730.387499999997</v>
      </c>
      <c r="F35" s="29">
        <f t="shared" si="5"/>
        <v>979.61250000000291</v>
      </c>
      <c r="G35" s="1"/>
    </row>
    <row r="36" spans="1:7" x14ac:dyDescent="0.25">
      <c r="A36" s="1" t="str">
        <f t="shared" si="0"/>
        <v/>
      </c>
      <c r="B36" s="27">
        <f t="shared" si="1"/>
        <v>2040</v>
      </c>
      <c r="C36" s="28">
        <f t="shared" si="2"/>
        <v>979.61250000000291</v>
      </c>
      <c r="D36" s="28">
        <f t="shared" si="3"/>
        <v>979.61249999999995</v>
      </c>
      <c r="E36" s="28">
        <f t="shared" si="4"/>
        <v>46710</v>
      </c>
      <c r="F36" s="29">
        <f t="shared" si="5"/>
        <v>2.9558577807620168E-12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644.08000000000004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43626</v>
      </c>
      <c r="E8" s="12" t="s">
        <v>8</v>
      </c>
      <c r="F8" s="13">
        <f>360-DAYS360(D9,D8)</f>
        <v>201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572.15773333333334</v>
      </c>
      <c r="D17" s="28">
        <f t="shared" ref="D17:D41" si="3">IF(B17="","",IF(B17=$F$6+$D$10,$D$7*$F$7*(360-$F$8)/360,$D$7*$F$7))</f>
        <v>128.816</v>
      </c>
      <c r="E17" s="28">
        <f t="shared" ref="E17:E41" si="4">IF(OR(E16=$D$7,E16=""),"",E16+D17)</f>
        <v>200.73826666666668</v>
      </c>
      <c r="F17" s="29">
        <f t="shared" ref="F17:F41" si="5">IF(OR(E16=$D$7,E16=""),"",C17-D17)</f>
        <v>443.34173333333331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443.34173333333331</v>
      </c>
      <c r="D18" s="28">
        <f t="shared" si="3"/>
        <v>128.816</v>
      </c>
      <c r="E18" s="28">
        <f t="shared" si="4"/>
        <v>329.55426666666665</v>
      </c>
      <c r="F18" s="29">
        <f t="shared" si="5"/>
        <v>314.52573333333328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314.52573333333328</v>
      </c>
      <c r="D19" s="28">
        <f t="shared" si="3"/>
        <v>128.816</v>
      </c>
      <c r="E19" s="28">
        <f t="shared" si="4"/>
        <v>458.37026666666668</v>
      </c>
      <c r="F19" s="29">
        <f t="shared" si="5"/>
        <v>185.70973333333328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185.70973333333328</v>
      </c>
      <c r="D20" s="28">
        <f t="shared" si="3"/>
        <v>128.816</v>
      </c>
      <c r="E20" s="28">
        <f t="shared" si="4"/>
        <v>587.18626666666671</v>
      </c>
      <c r="F20" s="29">
        <f t="shared" si="5"/>
        <v>56.893733333333273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56.893733333333273</v>
      </c>
      <c r="D21" s="28">
        <f t="shared" si="3"/>
        <v>56.89373333333333</v>
      </c>
      <c r="E21" s="28">
        <f t="shared" si="4"/>
        <v>644.08000000000004</v>
      </c>
      <c r="F21" s="29">
        <f t="shared" si="5"/>
        <v>-5.6843418860808015E-14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489.96</v>
      </c>
      <c r="E7" s="9" t="s">
        <v>6</v>
      </c>
      <c r="F7" s="10">
        <f>1/D10</f>
        <v>0.2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43740</v>
      </c>
      <c r="E8" s="12" t="s">
        <v>8</v>
      </c>
      <c r="F8" s="13">
        <f>360-DAYS360(D9,D8)</f>
        <v>89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465.73419999999999</v>
      </c>
      <c r="D17" s="28">
        <f t="shared" ref="D17:D41" si="3">IF(B17="","",IF(B17=$F$6+$D$10,$D$7*$F$7*(360-$F$8)/360,$D$7*$F$7))</f>
        <v>97.992000000000004</v>
      </c>
      <c r="E17" s="28">
        <f t="shared" ref="E17:E41" si="4">IF(OR(E16=$D$7,E16=""),"",E16+D17)</f>
        <v>122.21780000000001</v>
      </c>
      <c r="F17" s="29">
        <f t="shared" ref="F17:F41" si="5">IF(OR(E16=$D$7,E16=""),"",C17-D17)</f>
        <v>367.74219999999997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367.74219999999997</v>
      </c>
      <c r="D18" s="28">
        <f t="shared" si="3"/>
        <v>97.992000000000004</v>
      </c>
      <c r="E18" s="28">
        <f t="shared" si="4"/>
        <v>220.20980000000003</v>
      </c>
      <c r="F18" s="29">
        <f t="shared" si="5"/>
        <v>269.75019999999995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269.75019999999995</v>
      </c>
      <c r="D19" s="28">
        <f t="shared" si="3"/>
        <v>97.992000000000004</v>
      </c>
      <c r="E19" s="28">
        <f t="shared" si="4"/>
        <v>318.20180000000005</v>
      </c>
      <c r="F19" s="29">
        <f t="shared" si="5"/>
        <v>171.75819999999993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171.75819999999993</v>
      </c>
      <c r="D20" s="28">
        <f t="shared" si="3"/>
        <v>97.992000000000004</v>
      </c>
      <c r="E20" s="28">
        <f t="shared" si="4"/>
        <v>416.19380000000007</v>
      </c>
      <c r="F20" s="29">
        <f t="shared" si="5"/>
        <v>73.766199999999927</v>
      </c>
      <c r="G20" s="1"/>
    </row>
    <row r="21" spans="1:8" x14ac:dyDescent="0.25">
      <c r="A21" s="1" t="str">
        <f t="shared" si="0"/>
        <v/>
      </c>
      <c r="B21" s="27">
        <f t="shared" si="1"/>
        <v>2024</v>
      </c>
      <c r="C21" s="28">
        <f t="shared" si="2"/>
        <v>73.766199999999927</v>
      </c>
      <c r="D21" s="28">
        <f t="shared" si="3"/>
        <v>73.766200000000012</v>
      </c>
      <c r="E21" s="28">
        <f t="shared" si="4"/>
        <v>489.96000000000009</v>
      </c>
      <c r="F21" s="29">
        <f t="shared" si="5"/>
        <v>-8.5265128291212022E-14</v>
      </c>
      <c r="G21" s="1"/>
    </row>
    <row r="22" spans="1:8" x14ac:dyDescent="0.25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25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25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25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25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25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25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25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25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25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25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25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25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25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25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33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35</v>
      </c>
      <c r="C7" s="59"/>
      <c r="D7" s="8">
        <v>4752.82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36</v>
      </c>
      <c r="C8" s="59"/>
      <c r="D8" s="11">
        <v>43208</v>
      </c>
      <c r="E8" s="12" t="s">
        <v>8</v>
      </c>
      <c r="F8" s="13">
        <f>360-DAYS360(D9,D8)</f>
        <v>253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50513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167.00881388888888</v>
      </c>
      <c r="E15" s="28">
        <f>D15</f>
        <v>167.00881388888888</v>
      </c>
      <c r="F15" s="29">
        <f>C15-D15</f>
        <v>4585.8111861111111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4585.8111861111111</v>
      </c>
      <c r="D16" s="28">
        <f t="shared" ref="D16:D40" si="2">IF(B16="","",IF(B16=$F$6+$D$10,$D$7*$F$7*(360-$F$8)/360,$D$7*$F$7))</f>
        <v>237.64099999999999</v>
      </c>
      <c r="E16" s="28">
        <f t="shared" ref="E16:E40" si="3">IF(OR(E15=$D$7,E15=""),"",E15+D16)</f>
        <v>404.64981388888884</v>
      </c>
      <c r="F16" s="29">
        <f t="shared" ref="F16:F40" si="4">IF(OR(E15=$D$7,E15=""),"",C16-D16)</f>
        <v>4348.1701861111114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4348.1701861111114</v>
      </c>
      <c r="D17" s="28">
        <f t="shared" si="2"/>
        <v>237.64099999999999</v>
      </c>
      <c r="E17" s="28">
        <f t="shared" si="3"/>
        <v>642.29081388888881</v>
      </c>
      <c r="F17" s="29">
        <f t="shared" si="4"/>
        <v>4110.5291861111118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4110.5291861111118</v>
      </c>
      <c r="D18" s="28">
        <f t="shared" si="2"/>
        <v>237.64099999999999</v>
      </c>
      <c r="E18" s="28">
        <f t="shared" si="3"/>
        <v>879.93181388888877</v>
      </c>
      <c r="F18" s="29">
        <f t="shared" si="4"/>
        <v>3872.8881861111117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3872.8881861111117</v>
      </c>
      <c r="D19" s="28">
        <f t="shared" si="2"/>
        <v>237.64099999999999</v>
      </c>
      <c r="E19" s="28">
        <f t="shared" si="3"/>
        <v>1117.5728138888887</v>
      </c>
      <c r="F19" s="29">
        <f t="shared" si="4"/>
        <v>3635.2471861111117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3635.2471861111117</v>
      </c>
      <c r="D20" s="28">
        <f t="shared" si="2"/>
        <v>237.64099999999999</v>
      </c>
      <c r="E20" s="28">
        <f t="shared" si="3"/>
        <v>1355.2138138888888</v>
      </c>
      <c r="F20" s="29">
        <f t="shared" si="4"/>
        <v>3397.6061861111116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3397.6061861111116</v>
      </c>
      <c r="D21" s="28">
        <f t="shared" si="2"/>
        <v>237.64099999999999</v>
      </c>
      <c r="E21" s="28">
        <f t="shared" si="3"/>
        <v>1592.8548138888889</v>
      </c>
      <c r="F21" s="29">
        <f t="shared" si="4"/>
        <v>3159.9651861111115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3159.9651861111115</v>
      </c>
      <c r="D22" s="28">
        <f t="shared" si="2"/>
        <v>237.64099999999999</v>
      </c>
      <c r="E22" s="28">
        <f t="shared" si="3"/>
        <v>1830.495813888889</v>
      </c>
      <c r="F22" s="29">
        <f t="shared" si="4"/>
        <v>2922.3241861111114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2922.3241861111114</v>
      </c>
      <c r="D23" s="28">
        <f t="shared" si="2"/>
        <v>237.64099999999999</v>
      </c>
      <c r="E23" s="28">
        <f t="shared" si="3"/>
        <v>2068.1368138888888</v>
      </c>
      <c r="F23" s="29">
        <f t="shared" si="4"/>
        <v>2684.6831861111114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2684.6831861111114</v>
      </c>
      <c r="D24" s="28">
        <f t="shared" si="2"/>
        <v>237.64099999999999</v>
      </c>
      <c r="E24" s="28">
        <f t="shared" si="3"/>
        <v>2305.7778138888889</v>
      </c>
      <c r="F24" s="29">
        <f t="shared" si="4"/>
        <v>2447.0421861111113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2447.0421861111113</v>
      </c>
      <c r="D25" s="28">
        <f t="shared" si="2"/>
        <v>237.64099999999999</v>
      </c>
      <c r="E25" s="28">
        <f t="shared" si="3"/>
        <v>2543.418813888889</v>
      </c>
      <c r="F25" s="29">
        <f t="shared" si="4"/>
        <v>2209.4011861111112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2209.4011861111112</v>
      </c>
      <c r="D26" s="28">
        <f t="shared" si="2"/>
        <v>237.64099999999999</v>
      </c>
      <c r="E26" s="28">
        <f t="shared" si="3"/>
        <v>2781.059813888889</v>
      </c>
      <c r="F26" s="29">
        <f t="shared" si="4"/>
        <v>1971.7601861111111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1971.7601861111111</v>
      </c>
      <c r="D27" s="28">
        <f t="shared" si="2"/>
        <v>237.64099999999999</v>
      </c>
      <c r="E27" s="28">
        <f t="shared" si="3"/>
        <v>3018.7008138888891</v>
      </c>
      <c r="F27" s="29">
        <f t="shared" si="4"/>
        <v>1734.119186111111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1734.119186111111</v>
      </c>
      <c r="D28" s="28">
        <f t="shared" si="2"/>
        <v>237.64099999999999</v>
      </c>
      <c r="E28" s="28">
        <f t="shared" si="3"/>
        <v>3256.3418138888892</v>
      </c>
      <c r="F28" s="29">
        <f t="shared" si="4"/>
        <v>1496.478186111111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1496.478186111111</v>
      </c>
      <c r="D29" s="28">
        <f t="shared" si="2"/>
        <v>237.64099999999999</v>
      </c>
      <c r="E29" s="28">
        <f t="shared" si="3"/>
        <v>3493.9828138888893</v>
      </c>
      <c r="F29" s="29">
        <f t="shared" si="4"/>
        <v>1258.8371861111109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1258.8371861111109</v>
      </c>
      <c r="D30" s="28">
        <f t="shared" si="2"/>
        <v>237.64099999999999</v>
      </c>
      <c r="E30" s="28">
        <f t="shared" si="3"/>
        <v>3731.6238138888893</v>
      </c>
      <c r="F30" s="29">
        <f t="shared" si="4"/>
        <v>1021.1961861111109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1021.1961861111109</v>
      </c>
      <c r="D31" s="28">
        <f t="shared" si="2"/>
        <v>237.64099999999999</v>
      </c>
      <c r="E31" s="28">
        <f t="shared" si="3"/>
        <v>3969.2648138888894</v>
      </c>
      <c r="F31" s="29">
        <f t="shared" si="4"/>
        <v>783.55518611111097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783.55518611111097</v>
      </c>
      <c r="D32" s="28">
        <f t="shared" si="2"/>
        <v>237.64099999999999</v>
      </c>
      <c r="E32" s="28">
        <f t="shared" si="3"/>
        <v>4206.9058138888895</v>
      </c>
      <c r="F32" s="29">
        <f t="shared" si="4"/>
        <v>545.91418611111101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545.91418611111101</v>
      </c>
      <c r="D33" s="28">
        <f t="shared" si="2"/>
        <v>237.64099999999999</v>
      </c>
      <c r="E33" s="28">
        <f t="shared" si="3"/>
        <v>4444.5468138888891</v>
      </c>
      <c r="F33" s="29">
        <f t="shared" si="4"/>
        <v>308.27318611111104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308.27318611111104</v>
      </c>
      <c r="D34" s="28">
        <f t="shared" si="2"/>
        <v>237.64099999999999</v>
      </c>
      <c r="E34" s="28">
        <f t="shared" si="3"/>
        <v>4682.1878138888887</v>
      </c>
      <c r="F34" s="29">
        <f t="shared" si="4"/>
        <v>70.632186111111054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70.632186111111054</v>
      </c>
      <c r="D35" s="28">
        <f t="shared" si="2"/>
        <v>70.63218611111111</v>
      </c>
      <c r="E35" s="28">
        <f t="shared" si="3"/>
        <v>4752.82</v>
      </c>
      <c r="F35" s="29">
        <f t="shared" si="4"/>
        <v>-5.6843418860808015E-14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7" zoomScale="85" zoomScaleNormal="85" workbookViewId="0">
      <selection activeCell="B11" sqref="B11:D1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5" t="s">
        <v>34</v>
      </c>
      <c r="C1" s="66"/>
      <c r="D1" s="66"/>
      <c r="E1" s="66"/>
      <c r="F1" s="66"/>
      <c r="G1" s="67"/>
    </row>
    <row r="2" spans="1:13" x14ac:dyDescent="0.25">
      <c r="A2" s="1"/>
      <c r="B2" s="68"/>
      <c r="C2" s="69"/>
      <c r="D2" s="69"/>
      <c r="E2" s="69"/>
      <c r="F2" s="69"/>
      <c r="G2" s="70"/>
    </row>
    <row r="3" spans="1:13" ht="15.75" thickBot="1" x14ac:dyDescent="0.3">
      <c r="A3" s="1"/>
      <c r="B3" s="71"/>
      <c r="C3" s="72"/>
      <c r="D3" s="72"/>
      <c r="E3" s="72"/>
      <c r="F3" s="72"/>
      <c r="G3" s="73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  <c r="I5" s="85"/>
      <c r="J5" s="85"/>
      <c r="K5" s="85"/>
      <c r="L5" s="81"/>
      <c r="M5" s="82"/>
    </row>
    <row r="6" spans="1:13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3"/>
      <c r="J6" s="83"/>
      <c r="K6" s="38"/>
      <c r="L6" s="39"/>
      <c r="M6" s="40"/>
    </row>
    <row r="7" spans="1:13" ht="21.95" customHeight="1" x14ac:dyDescent="0.25">
      <c r="A7" s="4"/>
      <c r="B7" s="58" t="s">
        <v>35</v>
      </c>
      <c r="C7" s="59"/>
      <c r="D7" s="8">
        <v>50650</v>
      </c>
      <c r="E7" s="9" t="s">
        <v>6</v>
      </c>
      <c r="F7" s="10">
        <f>1/D10</f>
        <v>0.05</v>
      </c>
      <c r="G7" s="1"/>
      <c r="I7" s="83"/>
      <c r="J7" s="83"/>
      <c r="K7" s="41"/>
      <c r="L7" s="39"/>
      <c r="M7" s="42"/>
    </row>
    <row r="8" spans="1:13" ht="21.95" customHeight="1" thickBot="1" x14ac:dyDescent="0.3">
      <c r="A8" s="4"/>
      <c r="B8" s="58" t="s">
        <v>37</v>
      </c>
      <c r="C8" s="59"/>
      <c r="D8" s="11">
        <v>43665</v>
      </c>
      <c r="E8" s="12" t="s">
        <v>8</v>
      </c>
      <c r="F8" s="13">
        <f>360-DAYS360(D9,D8)</f>
        <v>162</v>
      </c>
      <c r="G8" s="1"/>
      <c r="I8" s="83"/>
      <c r="J8" s="83"/>
      <c r="K8" s="43"/>
      <c r="L8" s="39"/>
      <c r="M8" s="44"/>
    </row>
    <row r="9" spans="1:13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3"/>
      <c r="J9" s="83"/>
      <c r="K9" s="43"/>
      <c r="L9" s="39"/>
      <c r="M9" s="45"/>
    </row>
    <row r="10" spans="1:13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50970</v>
      </c>
      <c r="G10" s="1"/>
      <c r="I10" s="83"/>
      <c r="J10" s="83"/>
      <c r="K10" s="46"/>
      <c r="L10" s="39"/>
      <c r="M10" s="45"/>
    </row>
    <row r="11" spans="1:13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3"/>
      <c r="J11" s="84"/>
      <c r="K11" s="84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1139.625</v>
      </c>
      <c r="E15" s="28">
        <f>D15</f>
        <v>1139.625</v>
      </c>
      <c r="F15" s="29">
        <f>C15-D15</f>
        <v>49510.375</v>
      </c>
      <c r="G15" s="1"/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49510.375</v>
      </c>
      <c r="D16" s="28">
        <f t="shared" ref="D16:D40" si="2">IF(B16="","",IF(B16=$F$6+$D$10,$D$7*$F$7*(360-$F$8)/360,$D$7*$F$7))</f>
        <v>2532.5</v>
      </c>
      <c r="E16" s="28">
        <f t="shared" ref="E16:E40" si="3">IF(OR(E15=$D$7,E15=""),"",E15+D16)</f>
        <v>3672.125</v>
      </c>
      <c r="F16" s="29">
        <f t="shared" ref="F16:F40" si="4">IF(OR(E15=$D$7,E15=""),"",C16-D16)</f>
        <v>46977.875</v>
      </c>
      <c r="G16" s="1"/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46977.875</v>
      </c>
      <c r="D17" s="28">
        <f t="shared" si="2"/>
        <v>2532.5</v>
      </c>
      <c r="E17" s="28">
        <f t="shared" si="3"/>
        <v>6204.625</v>
      </c>
      <c r="F17" s="29">
        <f t="shared" si="4"/>
        <v>44445.375</v>
      </c>
      <c r="G17" s="1"/>
      <c r="H17" s="30"/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44445.375</v>
      </c>
      <c r="D18" s="28">
        <f t="shared" si="2"/>
        <v>2532.5</v>
      </c>
      <c r="E18" s="28">
        <f t="shared" si="3"/>
        <v>8737.125</v>
      </c>
      <c r="F18" s="29">
        <f t="shared" si="4"/>
        <v>41912.875</v>
      </c>
      <c r="G18" s="1"/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41912.875</v>
      </c>
      <c r="D19" s="28">
        <f t="shared" si="2"/>
        <v>2532.5</v>
      </c>
      <c r="E19" s="28">
        <f t="shared" si="3"/>
        <v>11269.625</v>
      </c>
      <c r="F19" s="29">
        <f t="shared" si="4"/>
        <v>39380.375</v>
      </c>
      <c r="G19" s="1"/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39380.375</v>
      </c>
      <c r="D20" s="28">
        <f t="shared" si="2"/>
        <v>2532.5</v>
      </c>
      <c r="E20" s="28">
        <f t="shared" si="3"/>
        <v>13802.125</v>
      </c>
      <c r="F20" s="29">
        <f t="shared" si="4"/>
        <v>36847.875</v>
      </c>
      <c r="G20" s="1"/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36847.875</v>
      </c>
      <c r="D21" s="28">
        <f t="shared" si="2"/>
        <v>2532.5</v>
      </c>
      <c r="E21" s="28">
        <f t="shared" si="3"/>
        <v>16334.625</v>
      </c>
      <c r="F21" s="29">
        <f t="shared" si="4"/>
        <v>34315.375</v>
      </c>
      <c r="G21" s="1"/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34315.375</v>
      </c>
      <c r="D22" s="28">
        <f t="shared" si="2"/>
        <v>2532.5</v>
      </c>
      <c r="E22" s="28">
        <f t="shared" si="3"/>
        <v>18867.125</v>
      </c>
      <c r="F22" s="29">
        <f t="shared" si="4"/>
        <v>31782.875</v>
      </c>
      <c r="G22" s="1"/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31782.875</v>
      </c>
      <c r="D23" s="28">
        <f t="shared" si="2"/>
        <v>2532.5</v>
      </c>
      <c r="E23" s="28">
        <f t="shared" si="3"/>
        <v>21399.625</v>
      </c>
      <c r="F23" s="29">
        <f t="shared" si="4"/>
        <v>29250.375</v>
      </c>
      <c r="G23" s="1"/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29250.375</v>
      </c>
      <c r="D24" s="28">
        <f t="shared" si="2"/>
        <v>2532.5</v>
      </c>
      <c r="E24" s="28">
        <f t="shared" si="3"/>
        <v>23932.125</v>
      </c>
      <c r="F24" s="29">
        <f t="shared" si="4"/>
        <v>26717.875</v>
      </c>
      <c r="G24" s="1"/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26717.875</v>
      </c>
      <c r="D25" s="28">
        <f t="shared" si="2"/>
        <v>2532.5</v>
      </c>
      <c r="E25" s="28">
        <f t="shared" si="3"/>
        <v>26464.625</v>
      </c>
      <c r="F25" s="29">
        <f t="shared" si="4"/>
        <v>24185.375</v>
      </c>
      <c r="G25" s="1"/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24185.375</v>
      </c>
      <c r="D26" s="28">
        <f t="shared" si="2"/>
        <v>2532.5</v>
      </c>
      <c r="E26" s="28">
        <f t="shared" si="3"/>
        <v>28997.125</v>
      </c>
      <c r="F26" s="29">
        <f t="shared" si="4"/>
        <v>21652.875</v>
      </c>
      <c r="G26" s="1"/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21652.875</v>
      </c>
      <c r="D27" s="28">
        <f t="shared" si="2"/>
        <v>2532.5</v>
      </c>
      <c r="E27" s="28">
        <f t="shared" si="3"/>
        <v>31529.625</v>
      </c>
      <c r="F27" s="29">
        <f t="shared" si="4"/>
        <v>19120.375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19120.375</v>
      </c>
      <c r="D28" s="28">
        <f t="shared" si="2"/>
        <v>2532.5</v>
      </c>
      <c r="E28" s="28">
        <f t="shared" si="3"/>
        <v>34062.125</v>
      </c>
      <c r="F28" s="29">
        <f t="shared" si="4"/>
        <v>16587.875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16587.875</v>
      </c>
      <c r="D29" s="28">
        <f t="shared" si="2"/>
        <v>2532.5</v>
      </c>
      <c r="E29" s="28">
        <f t="shared" si="3"/>
        <v>36594.625</v>
      </c>
      <c r="F29" s="29">
        <f t="shared" si="4"/>
        <v>14055.375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14055.375</v>
      </c>
      <c r="D30" s="28">
        <f t="shared" si="2"/>
        <v>2532.5</v>
      </c>
      <c r="E30" s="28">
        <f t="shared" si="3"/>
        <v>39127.125</v>
      </c>
      <c r="F30" s="29">
        <f t="shared" si="4"/>
        <v>11522.875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11522.875</v>
      </c>
      <c r="D31" s="28">
        <f t="shared" si="2"/>
        <v>2532.5</v>
      </c>
      <c r="E31" s="28">
        <f t="shared" si="3"/>
        <v>41659.625</v>
      </c>
      <c r="F31" s="29">
        <f t="shared" si="4"/>
        <v>8990.375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8990.375</v>
      </c>
      <c r="D32" s="28">
        <f t="shared" si="2"/>
        <v>2532.5</v>
      </c>
      <c r="E32" s="28">
        <f t="shared" si="3"/>
        <v>44192.125</v>
      </c>
      <c r="F32" s="29">
        <f t="shared" si="4"/>
        <v>6457.875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6457.875</v>
      </c>
      <c r="D33" s="28">
        <f t="shared" si="2"/>
        <v>2532.5</v>
      </c>
      <c r="E33" s="28">
        <f t="shared" si="3"/>
        <v>46724.625</v>
      </c>
      <c r="F33" s="29">
        <f t="shared" si="4"/>
        <v>3925.375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3925.375</v>
      </c>
      <c r="D34" s="28">
        <f t="shared" si="2"/>
        <v>2532.5</v>
      </c>
      <c r="E34" s="28">
        <f t="shared" si="3"/>
        <v>49257.125</v>
      </c>
      <c r="F34" s="29">
        <f t="shared" si="4"/>
        <v>1392.875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1392.875</v>
      </c>
      <c r="D35" s="28">
        <f t="shared" si="2"/>
        <v>1392.875</v>
      </c>
      <c r="E35" s="28">
        <f t="shared" si="3"/>
        <v>50650</v>
      </c>
      <c r="F35" s="29">
        <f t="shared" si="4"/>
        <v>0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I11:K11"/>
    <mergeCell ref="B9:C9"/>
    <mergeCell ref="B10:C10"/>
    <mergeCell ref="B11:D11"/>
    <mergeCell ref="I5:K5"/>
    <mergeCell ref="I10:J10"/>
    <mergeCell ref="B8:C8"/>
    <mergeCell ref="L5:M5"/>
    <mergeCell ref="I6:J6"/>
    <mergeCell ref="I7:J7"/>
    <mergeCell ref="I8:J8"/>
    <mergeCell ref="I9:J9"/>
    <mergeCell ref="B1:G3"/>
    <mergeCell ref="B5:D5"/>
    <mergeCell ref="E5:F5"/>
    <mergeCell ref="B6:C6"/>
    <mergeCell ref="B7: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workbookViewId="0">
      <selection activeCell="H16" sqref="H16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9" max="9" width="11" style="35" customWidth="1"/>
    <col min="10" max="10" width="14.28515625" style="35" customWidth="1"/>
    <col min="11" max="11" width="14" style="35" customWidth="1"/>
    <col min="12" max="12" width="20.42578125" style="35" customWidth="1"/>
    <col min="13" max="13" width="17.42578125" style="3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13" ht="15.75" thickTop="1" x14ac:dyDescent="0.25">
      <c r="A1" s="1"/>
      <c r="B1" s="65" t="s">
        <v>39</v>
      </c>
      <c r="C1" s="66"/>
      <c r="D1" s="66"/>
      <c r="E1" s="66"/>
      <c r="F1" s="66"/>
      <c r="G1" s="67"/>
    </row>
    <row r="2" spans="1:13" x14ac:dyDescent="0.25">
      <c r="A2" s="1"/>
      <c r="B2" s="68"/>
      <c r="C2" s="69"/>
      <c r="D2" s="69"/>
      <c r="E2" s="69"/>
      <c r="F2" s="69"/>
      <c r="G2" s="70"/>
    </row>
    <row r="3" spans="1:13" ht="15.75" thickBot="1" x14ac:dyDescent="0.3">
      <c r="A3" s="1"/>
      <c r="B3" s="71"/>
      <c r="C3" s="72"/>
      <c r="D3" s="72"/>
      <c r="E3" s="72"/>
      <c r="F3" s="72"/>
      <c r="G3" s="73"/>
    </row>
    <row r="4" spans="1:13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  <c r="I5" s="85"/>
      <c r="J5" s="85"/>
      <c r="K5" s="85"/>
      <c r="L5" s="81"/>
      <c r="M5" s="82"/>
    </row>
    <row r="6" spans="1:13" ht="21.95" customHeight="1" thickTop="1" x14ac:dyDescent="0.25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3"/>
      <c r="J6" s="83"/>
      <c r="K6" s="38"/>
      <c r="L6" s="39"/>
      <c r="M6" s="40"/>
    </row>
    <row r="7" spans="1:13" ht="21.95" customHeight="1" x14ac:dyDescent="0.25">
      <c r="A7" s="4"/>
      <c r="B7" s="58" t="s">
        <v>35</v>
      </c>
      <c r="C7" s="59"/>
      <c r="D7" s="8">
        <v>9054.18</v>
      </c>
      <c r="E7" s="9" t="s">
        <v>6</v>
      </c>
      <c r="F7" s="10">
        <f>1/D10</f>
        <v>0.05</v>
      </c>
      <c r="G7" s="1"/>
      <c r="I7" s="83"/>
      <c r="J7" s="83"/>
      <c r="K7" s="41"/>
      <c r="L7" s="39"/>
      <c r="M7" s="42"/>
    </row>
    <row r="8" spans="1:13" ht="21.95" customHeight="1" thickBot="1" x14ac:dyDescent="0.3">
      <c r="A8" s="4"/>
      <c r="B8" s="58" t="s">
        <v>37</v>
      </c>
      <c r="C8" s="59"/>
      <c r="D8" s="11">
        <v>43673</v>
      </c>
      <c r="E8" s="12" t="s">
        <v>8</v>
      </c>
      <c r="F8" s="13">
        <f>360-DAYS360(D9,D8)</f>
        <v>154</v>
      </c>
      <c r="G8" s="1"/>
      <c r="I8" s="83"/>
      <c r="J8" s="83"/>
      <c r="K8" s="43"/>
      <c r="L8" s="39"/>
      <c r="M8" s="44"/>
    </row>
    <row r="9" spans="1:13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3"/>
      <c r="J9" s="83"/>
      <c r="K9" s="43"/>
      <c r="L9" s="39"/>
      <c r="M9" s="45"/>
    </row>
    <row r="10" spans="1:13" ht="21.95" customHeight="1" thickTop="1" thickBot="1" x14ac:dyDescent="0.3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50978</v>
      </c>
      <c r="G10" s="1"/>
      <c r="I10" s="83"/>
      <c r="J10" s="83"/>
      <c r="K10" s="46"/>
      <c r="L10" s="39"/>
      <c r="M10" s="45"/>
    </row>
    <row r="11" spans="1:13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3"/>
      <c r="J11" s="84"/>
      <c r="K11" s="84"/>
      <c r="L11" s="39"/>
      <c r="M11" s="45"/>
    </row>
    <row r="12" spans="1:13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6.5" thickTop="1" thickBot="1" x14ac:dyDescent="0.3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.75" thickTop="1" x14ac:dyDescent="0.25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193.65885000000006</v>
      </c>
      <c r="E15" s="28">
        <f>D15</f>
        <v>193.65885000000006</v>
      </c>
      <c r="F15" s="29">
        <f>C15-D15</f>
        <v>8860.5211500000005</v>
      </c>
      <c r="G15" s="1"/>
      <c r="H15" s="57">
        <f>D15+'Sub2019-1'!D15+'Sub 2018'!D15</f>
        <v>1500.2926638888889</v>
      </c>
      <c r="I15" s="48"/>
      <c r="J15" s="49"/>
      <c r="K15" s="49"/>
      <c r="L15" s="49"/>
      <c r="M15" s="49"/>
    </row>
    <row r="16" spans="1:13" x14ac:dyDescent="0.25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8860.5211500000005</v>
      </c>
      <c r="D16" s="28">
        <f t="shared" ref="D16:D40" si="2">IF(B16="","",IF(B16=$F$6+$D$10,$D$7*$F$7*(360-$F$8)/360,$D$7*$F$7))</f>
        <v>452.70900000000006</v>
      </c>
      <c r="E16" s="28">
        <f t="shared" ref="E16:E40" si="3">IF(OR(E15=$D$7,E15=""),"",E15+D16)</f>
        <v>646.36785000000009</v>
      </c>
      <c r="F16" s="29">
        <f t="shared" ref="F16:F40" si="4">IF(OR(E15=$D$7,E15=""),"",C16-D16)</f>
        <v>8407.8121499999997</v>
      </c>
      <c r="G16" s="1"/>
      <c r="H16" s="57">
        <f>D16+'Sub2019-1'!D16+'Sub 2018'!D16</f>
        <v>3222.85</v>
      </c>
      <c r="I16" s="48"/>
      <c r="J16" s="49"/>
      <c r="K16" s="49"/>
      <c r="L16" s="49"/>
      <c r="M16" s="49"/>
    </row>
    <row r="17" spans="1:13" x14ac:dyDescent="0.25">
      <c r="A17" s="1">
        <f t="shared" ref="A17:A40" si="5">IF(B17="","",A16+1)</f>
        <v>3</v>
      </c>
      <c r="B17" s="27">
        <f t="shared" si="0"/>
        <v>2021</v>
      </c>
      <c r="C17" s="28">
        <f t="shared" si="1"/>
        <v>8407.8121499999997</v>
      </c>
      <c r="D17" s="28">
        <f t="shared" si="2"/>
        <v>452.70900000000006</v>
      </c>
      <c r="E17" s="28">
        <f t="shared" si="3"/>
        <v>1099.0768500000001</v>
      </c>
      <c r="F17" s="29">
        <f t="shared" si="4"/>
        <v>7955.1031499999999</v>
      </c>
      <c r="G17" s="1"/>
      <c r="H17" s="57">
        <f>D17+'Sub2019-1'!D17+'Sub 2018'!D17</f>
        <v>3222.85</v>
      </c>
      <c r="I17" s="48"/>
      <c r="J17" s="49"/>
      <c r="K17" s="49"/>
      <c r="L17" s="49"/>
      <c r="M17" s="49"/>
    </row>
    <row r="18" spans="1:13" x14ac:dyDescent="0.25">
      <c r="A18" s="1">
        <f t="shared" si="5"/>
        <v>4</v>
      </c>
      <c r="B18" s="27">
        <f t="shared" si="0"/>
        <v>2022</v>
      </c>
      <c r="C18" s="28">
        <f t="shared" si="1"/>
        <v>7955.1031499999999</v>
      </c>
      <c r="D18" s="28">
        <f t="shared" si="2"/>
        <v>452.70900000000006</v>
      </c>
      <c r="E18" s="28">
        <f t="shared" si="3"/>
        <v>1551.7858500000002</v>
      </c>
      <c r="F18" s="29">
        <f t="shared" si="4"/>
        <v>7502.3941500000001</v>
      </c>
      <c r="G18" s="1"/>
      <c r="H18" s="57">
        <f>D18+'Sub2019-1'!D18+'Sub 2018'!D18</f>
        <v>3222.85</v>
      </c>
      <c r="I18" s="48"/>
      <c r="J18" s="49"/>
      <c r="K18" s="49"/>
      <c r="L18" s="49"/>
      <c r="M18" s="49"/>
    </row>
    <row r="19" spans="1:13" x14ac:dyDescent="0.25">
      <c r="A19" s="1">
        <f t="shared" si="5"/>
        <v>5</v>
      </c>
      <c r="B19" s="27">
        <f t="shared" si="0"/>
        <v>2023</v>
      </c>
      <c r="C19" s="28">
        <f t="shared" si="1"/>
        <v>7502.3941500000001</v>
      </c>
      <c r="D19" s="28">
        <f t="shared" si="2"/>
        <v>452.70900000000006</v>
      </c>
      <c r="E19" s="28">
        <f t="shared" si="3"/>
        <v>2004.4948500000003</v>
      </c>
      <c r="F19" s="29">
        <f t="shared" si="4"/>
        <v>7049.6851500000002</v>
      </c>
      <c r="G19" s="1"/>
      <c r="H19" s="57">
        <f>D19+'Sub2019-1'!D19+'Sub 2018'!D19</f>
        <v>3222.85</v>
      </c>
      <c r="I19" s="48"/>
      <c r="J19" s="49"/>
      <c r="K19" s="49"/>
      <c r="L19" s="49"/>
      <c r="M19" s="49"/>
    </row>
    <row r="20" spans="1:13" x14ac:dyDescent="0.25">
      <c r="A20" s="1">
        <f t="shared" si="5"/>
        <v>6</v>
      </c>
      <c r="B20" s="27">
        <f t="shared" si="0"/>
        <v>2024</v>
      </c>
      <c r="C20" s="28">
        <f t="shared" si="1"/>
        <v>7049.6851500000002</v>
      </c>
      <c r="D20" s="28">
        <f t="shared" si="2"/>
        <v>452.70900000000006</v>
      </c>
      <c r="E20" s="28">
        <f t="shared" si="3"/>
        <v>2457.2038500000003</v>
      </c>
      <c r="F20" s="29">
        <f t="shared" si="4"/>
        <v>6596.9761500000004</v>
      </c>
      <c r="G20" s="1"/>
      <c r="H20" s="57">
        <f>D20+'Sub2019-1'!D20+'Sub 2018'!D20</f>
        <v>3222.85</v>
      </c>
      <c r="I20" s="48"/>
      <c r="J20" s="49"/>
      <c r="K20" s="49"/>
      <c r="L20" s="49"/>
      <c r="M20" s="49"/>
    </row>
    <row r="21" spans="1:13" x14ac:dyDescent="0.25">
      <c r="A21" s="1">
        <f t="shared" si="5"/>
        <v>7</v>
      </c>
      <c r="B21" s="27">
        <f t="shared" si="0"/>
        <v>2025</v>
      </c>
      <c r="C21" s="28">
        <f t="shared" si="1"/>
        <v>6596.9761500000004</v>
      </c>
      <c r="D21" s="28">
        <f t="shared" si="2"/>
        <v>452.70900000000006</v>
      </c>
      <c r="E21" s="28">
        <f t="shared" si="3"/>
        <v>2909.9128500000006</v>
      </c>
      <c r="F21" s="29">
        <f t="shared" si="4"/>
        <v>6144.2671500000006</v>
      </c>
      <c r="G21" s="1"/>
      <c r="H21" s="57">
        <f>D21+'Sub2019-1'!D21+'Sub 2018'!D21</f>
        <v>3222.85</v>
      </c>
      <c r="I21" s="48"/>
      <c r="J21" s="49"/>
      <c r="K21" s="49"/>
      <c r="L21" s="49"/>
      <c r="M21" s="49"/>
    </row>
    <row r="22" spans="1:13" x14ac:dyDescent="0.25">
      <c r="A22" s="1">
        <f t="shared" si="5"/>
        <v>8</v>
      </c>
      <c r="B22" s="27">
        <f t="shared" si="0"/>
        <v>2026</v>
      </c>
      <c r="C22" s="28">
        <f t="shared" si="1"/>
        <v>6144.2671500000006</v>
      </c>
      <c r="D22" s="28">
        <f t="shared" si="2"/>
        <v>452.70900000000006</v>
      </c>
      <c r="E22" s="28">
        <f t="shared" si="3"/>
        <v>3362.6218500000004</v>
      </c>
      <c r="F22" s="29">
        <f t="shared" si="4"/>
        <v>5691.5581500000008</v>
      </c>
      <c r="G22" s="1"/>
      <c r="H22" s="57">
        <f>D22+'Sub2019-1'!D22+'Sub 2018'!D22</f>
        <v>3222.85</v>
      </c>
      <c r="I22" s="48"/>
      <c r="J22" s="49"/>
      <c r="K22" s="49"/>
      <c r="L22" s="49"/>
      <c r="M22" s="49"/>
    </row>
    <row r="23" spans="1:13" x14ac:dyDescent="0.25">
      <c r="A23" s="1">
        <f t="shared" si="5"/>
        <v>9</v>
      </c>
      <c r="B23" s="27">
        <f t="shared" si="0"/>
        <v>2027</v>
      </c>
      <c r="C23" s="28">
        <f t="shared" si="1"/>
        <v>5691.5581500000008</v>
      </c>
      <c r="D23" s="28">
        <f t="shared" si="2"/>
        <v>452.70900000000006</v>
      </c>
      <c r="E23" s="28">
        <f t="shared" si="3"/>
        <v>3815.3308500000003</v>
      </c>
      <c r="F23" s="29">
        <f t="shared" si="4"/>
        <v>5238.8491500000009</v>
      </c>
      <c r="G23" s="1"/>
      <c r="H23" s="57">
        <f>D23+'Sub2019-1'!D23+'Sub 2018'!D23</f>
        <v>3222.85</v>
      </c>
      <c r="I23" s="48"/>
      <c r="J23" s="49"/>
      <c r="K23" s="49"/>
      <c r="L23" s="49"/>
      <c r="M23" s="49"/>
    </row>
    <row r="24" spans="1:13" x14ac:dyDescent="0.25">
      <c r="A24" s="1">
        <f t="shared" si="5"/>
        <v>10</v>
      </c>
      <c r="B24" s="27">
        <f t="shared" si="0"/>
        <v>2028</v>
      </c>
      <c r="C24" s="28">
        <f t="shared" si="1"/>
        <v>5238.8491500000009</v>
      </c>
      <c r="D24" s="28">
        <f t="shared" si="2"/>
        <v>452.70900000000006</v>
      </c>
      <c r="E24" s="28">
        <f t="shared" si="3"/>
        <v>4268.0398500000001</v>
      </c>
      <c r="F24" s="29">
        <f t="shared" si="4"/>
        <v>4786.1401500000011</v>
      </c>
      <c r="G24" s="1"/>
      <c r="H24" s="57">
        <f>D24+'Sub2019-1'!D24+'Sub 2018'!D24</f>
        <v>3222.85</v>
      </c>
      <c r="I24" s="48"/>
      <c r="J24" s="49"/>
      <c r="K24" s="49"/>
      <c r="L24" s="49"/>
      <c r="M24" s="49"/>
    </row>
    <row r="25" spans="1:13" x14ac:dyDescent="0.25">
      <c r="A25" s="1">
        <f t="shared" si="5"/>
        <v>11</v>
      </c>
      <c r="B25" s="27">
        <f t="shared" si="0"/>
        <v>2029</v>
      </c>
      <c r="C25" s="28">
        <f t="shared" si="1"/>
        <v>4786.1401500000011</v>
      </c>
      <c r="D25" s="28">
        <f t="shared" si="2"/>
        <v>452.70900000000006</v>
      </c>
      <c r="E25" s="28">
        <f t="shared" si="3"/>
        <v>4720.7488499999999</v>
      </c>
      <c r="F25" s="29">
        <f t="shared" si="4"/>
        <v>4333.4311500000013</v>
      </c>
      <c r="G25" s="1"/>
      <c r="H25" s="57">
        <f>D25+'Sub2019-1'!D25+'Sub 2018'!D25</f>
        <v>3222.85</v>
      </c>
      <c r="I25" s="48"/>
      <c r="J25" s="49"/>
      <c r="K25" s="49"/>
      <c r="L25" s="49"/>
      <c r="M25" s="49"/>
    </row>
    <row r="26" spans="1:13" x14ac:dyDescent="0.25">
      <c r="A26" s="1">
        <f t="shared" si="5"/>
        <v>12</v>
      </c>
      <c r="B26" s="27">
        <f t="shared" si="0"/>
        <v>2030</v>
      </c>
      <c r="C26" s="28">
        <f t="shared" si="1"/>
        <v>4333.4311500000013</v>
      </c>
      <c r="D26" s="28">
        <f t="shared" si="2"/>
        <v>452.70900000000006</v>
      </c>
      <c r="E26" s="28">
        <f t="shared" si="3"/>
        <v>5173.4578499999998</v>
      </c>
      <c r="F26" s="29">
        <f t="shared" si="4"/>
        <v>3880.7221500000014</v>
      </c>
      <c r="G26" s="1"/>
      <c r="H26" s="57">
        <f>D26+'Sub2019-1'!D26+'Sub 2018'!D26</f>
        <v>3222.85</v>
      </c>
      <c r="I26" s="48"/>
      <c r="J26" s="49"/>
      <c r="K26" s="49"/>
      <c r="L26" s="49"/>
      <c r="M26" s="49"/>
    </row>
    <row r="27" spans="1:13" x14ac:dyDescent="0.25">
      <c r="A27" s="1">
        <f t="shared" si="5"/>
        <v>13</v>
      </c>
      <c r="B27" s="27">
        <f t="shared" si="0"/>
        <v>2031</v>
      </c>
      <c r="C27" s="28">
        <f t="shared" si="1"/>
        <v>3880.7221500000014</v>
      </c>
      <c r="D27" s="28">
        <f t="shared" si="2"/>
        <v>452.70900000000006</v>
      </c>
      <c r="E27" s="28">
        <f t="shared" si="3"/>
        <v>5626.1668499999996</v>
      </c>
      <c r="F27" s="29">
        <f t="shared" si="4"/>
        <v>3428.0131500000016</v>
      </c>
      <c r="G27" s="1"/>
      <c r="I27" s="48"/>
      <c r="J27" s="49"/>
      <c r="K27" s="49"/>
      <c r="L27" s="49"/>
      <c r="M27" s="49"/>
    </row>
    <row r="28" spans="1:13" x14ac:dyDescent="0.25">
      <c r="A28" s="1">
        <f t="shared" si="5"/>
        <v>14</v>
      </c>
      <c r="B28" s="27">
        <f t="shared" si="0"/>
        <v>2032</v>
      </c>
      <c r="C28" s="28">
        <f t="shared" si="1"/>
        <v>3428.0131500000016</v>
      </c>
      <c r="D28" s="28">
        <f t="shared" si="2"/>
        <v>452.70900000000006</v>
      </c>
      <c r="E28" s="28">
        <f t="shared" si="3"/>
        <v>6078.8758499999994</v>
      </c>
      <c r="F28" s="29">
        <f t="shared" si="4"/>
        <v>2975.3041500000018</v>
      </c>
      <c r="G28" s="1"/>
      <c r="I28" s="48"/>
      <c r="J28" s="49"/>
      <c r="K28" s="49"/>
      <c r="L28" s="49"/>
      <c r="M28" s="49"/>
    </row>
    <row r="29" spans="1:13" x14ac:dyDescent="0.25">
      <c r="A29" s="1">
        <f t="shared" si="5"/>
        <v>15</v>
      </c>
      <c r="B29" s="27">
        <f t="shared" si="0"/>
        <v>2033</v>
      </c>
      <c r="C29" s="28">
        <f t="shared" si="1"/>
        <v>2975.3041500000018</v>
      </c>
      <c r="D29" s="28">
        <f t="shared" si="2"/>
        <v>452.70900000000006</v>
      </c>
      <c r="E29" s="28">
        <f t="shared" si="3"/>
        <v>6531.5848499999993</v>
      </c>
      <c r="F29" s="29">
        <f t="shared" si="4"/>
        <v>2522.5951500000019</v>
      </c>
      <c r="G29" s="1"/>
      <c r="I29" s="48"/>
      <c r="J29" s="49"/>
      <c r="K29" s="49"/>
      <c r="L29" s="49"/>
      <c r="M29" s="49"/>
    </row>
    <row r="30" spans="1:13" x14ac:dyDescent="0.25">
      <c r="A30" s="1">
        <f t="shared" si="5"/>
        <v>16</v>
      </c>
      <c r="B30" s="27">
        <f t="shared" si="0"/>
        <v>2034</v>
      </c>
      <c r="C30" s="28">
        <f t="shared" si="1"/>
        <v>2522.5951500000019</v>
      </c>
      <c r="D30" s="28">
        <f t="shared" si="2"/>
        <v>452.70900000000006</v>
      </c>
      <c r="E30" s="28">
        <f t="shared" si="3"/>
        <v>6984.2938499999991</v>
      </c>
      <c r="F30" s="29">
        <f t="shared" si="4"/>
        <v>2069.8861500000021</v>
      </c>
      <c r="G30" s="1"/>
      <c r="I30" s="48"/>
      <c r="J30" s="49"/>
      <c r="K30" s="49"/>
      <c r="L30" s="49"/>
      <c r="M30" s="49"/>
    </row>
    <row r="31" spans="1:13" x14ac:dyDescent="0.25">
      <c r="A31" s="1">
        <f t="shared" si="5"/>
        <v>17</v>
      </c>
      <c r="B31" s="27">
        <f t="shared" si="0"/>
        <v>2035</v>
      </c>
      <c r="C31" s="28">
        <f t="shared" si="1"/>
        <v>2069.8861500000021</v>
      </c>
      <c r="D31" s="28">
        <f t="shared" si="2"/>
        <v>452.70900000000006</v>
      </c>
      <c r="E31" s="28">
        <f t="shared" si="3"/>
        <v>7437.0028499999989</v>
      </c>
      <c r="F31" s="29">
        <f t="shared" si="4"/>
        <v>1617.177150000002</v>
      </c>
      <c r="G31" s="1"/>
      <c r="I31" s="48"/>
      <c r="J31" s="49"/>
      <c r="K31" s="49"/>
      <c r="L31" s="49"/>
      <c r="M31" s="49"/>
    </row>
    <row r="32" spans="1:13" x14ac:dyDescent="0.25">
      <c r="A32" s="1">
        <f t="shared" si="5"/>
        <v>18</v>
      </c>
      <c r="B32" s="27">
        <f t="shared" si="0"/>
        <v>2036</v>
      </c>
      <c r="C32" s="28">
        <f t="shared" si="1"/>
        <v>1617.177150000002</v>
      </c>
      <c r="D32" s="28">
        <f t="shared" si="2"/>
        <v>452.70900000000006</v>
      </c>
      <c r="E32" s="28">
        <f t="shared" si="3"/>
        <v>7889.7118499999988</v>
      </c>
      <c r="F32" s="29">
        <f t="shared" si="4"/>
        <v>1164.468150000002</v>
      </c>
      <c r="G32" s="1"/>
      <c r="I32" s="48"/>
      <c r="J32" s="49"/>
      <c r="K32" s="49"/>
      <c r="L32" s="49"/>
      <c r="M32" s="49"/>
    </row>
    <row r="33" spans="1:13" x14ac:dyDescent="0.25">
      <c r="A33" s="1">
        <f t="shared" si="5"/>
        <v>19</v>
      </c>
      <c r="B33" s="27">
        <f t="shared" si="0"/>
        <v>2037</v>
      </c>
      <c r="C33" s="28">
        <f t="shared" si="1"/>
        <v>1164.468150000002</v>
      </c>
      <c r="D33" s="28">
        <f t="shared" si="2"/>
        <v>452.70900000000006</v>
      </c>
      <c r="E33" s="28">
        <f t="shared" si="3"/>
        <v>8342.4208499999986</v>
      </c>
      <c r="F33" s="29">
        <f t="shared" si="4"/>
        <v>711.75915000000191</v>
      </c>
      <c r="G33" s="1"/>
      <c r="I33" s="48"/>
      <c r="J33" s="49"/>
      <c r="K33" s="49"/>
      <c r="L33" s="49"/>
      <c r="M33" s="49"/>
    </row>
    <row r="34" spans="1:13" x14ac:dyDescent="0.25">
      <c r="A34" s="1">
        <f t="shared" si="5"/>
        <v>20</v>
      </c>
      <c r="B34" s="27">
        <f t="shared" si="0"/>
        <v>2038</v>
      </c>
      <c r="C34" s="28">
        <f t="shared" si="1"/>
        <v>711.75915000000191</v>
      </c>
      <c r="D34" s="28">
        <f t="shared" si="2"/>
        <v>452.70900000000006</v>
      </c>
      <c r="E34" s="28">
        <f t="shared" si="3"/>
        <v>8795.1298499999994</v>
      </c>
      <c r="F34" s="29">
        <f t="shared" si="4"/>
        <v>259.05015000000185</v>
      </c>
      <c r="G34" s="1"/>
      <c r="I34" s="48"/>
      <c r="J34" s="49"/>
      <c r="K34" s="49"/>
      <c r="L34" s="49"/>
      <c r="M34" s="49"/>
    </row>
    <row r="35" spans="1:13" x14ac:dyDescent="0.25">
      <c r="A35" s="1">
        <f t="shared" si="5"/>
        <v>21</v>
      </c>
      <c r="B35" s="27">
        <f t="shared" si="0"/>
        <v>2039</v>
      </c>
      <c r="C35" s="28">
        <f t="shared" si="1"/>
        <v>259.05015000000185</v>
      </c>
      <c r="D35" s="28">
        <f t="shared" si="2"/>
        <v>259.05015000000003</v>
      </c>
      <c r="E35" s="28">
        <f t="shared" si="3"/>
        <v>9054.18</v>
      </c>
      <c r="F35" s="29">
        <f t="shared" si="4"/>
        <v>1.8189894035458565E-12</v>
      </c>
      <c r="G35" s="1"/>
      <c r="I35" s="48"/>
      <c r="J35" s="49"/>
      <c r="K35" s="49"/>
      <c r="L35" s="49"/>
      <c r="M35" s="49"/>
    </row>
    <row r="36" spans="1:13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.75" thickTop="1" x14ac:dyDescent="0.25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25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25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25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25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25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25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25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25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25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25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25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25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25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25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25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25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25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25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25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25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25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25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25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25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25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25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25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25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25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25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25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25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25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25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25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25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25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25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25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25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25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25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25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25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25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25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25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25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25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25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25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25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25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25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25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25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25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25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25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25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25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25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25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25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25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25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25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25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25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25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25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25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25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25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25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25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25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25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25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25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25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25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25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25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25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25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25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25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25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6:C6"/>
    <mergeCell ref="I6:J6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  <mergeCell ref="B1:G3"/>
    <mergeCell ref="B5:D5"/>
    <mergeCell ref="E5:F5"/>
    <mergeCell ref="I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topLeftCell="A7"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20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21322.44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21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21111.439999999999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22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24832.44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43371</v>
      </c>
      <c r="E8" s="12" t="s">
        <v>8</v>
      </c>
      <c r="F8" s="13">
        <f>360-DAYS360(D9,D8)</f>
        <v>93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23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16385.240000000002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24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22322.44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25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20311.439999999999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26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5" customHeight="1" x14ac:dyDescent="0.25">
      <c r="A7" s="4"/>
      <c r="B7" s="58" t="s">
        <v>5</v>
      </c>
      <c r="C7" s="59"/>
      <c r="D7" s="8">
        <v>19580.330000000002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25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25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25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25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25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25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25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25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25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25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25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25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25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25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25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25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25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25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25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25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25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25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25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25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.75" thickBot="1" x14ac:dyDescent="0.3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.75" thickTop="1" x14ac:dyDescent="0.25">
      <c r="A41" s="1"/>
      <c r="B41" s="34"/>
      <c r="C41" s="1"/>
      <c r="D41" s="1"/>
      <c r="E41" s="1"/>
      <c r="F41" s="1"/>
      <c r="G41" s="1"/>
    </row>
    <row r="42" spans="1:7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4" workbookViewId="0">
      <selection activeCell="D15" sqref="D15"/>
    </sheetView>
  </sheetViews>
  <sheetFormatPr baseColWidth="10" defaultRowHeight="15" x14ac:dyDescent="0.25"/>
  <cols>
    <col min="1" max="1" width="7.42578125" customWidth="1"/>
    <col min="2" max="2" width="11" customWidth="1"/>
    <col min="3" max="3" width="14.28515625" customWidth="1"/>
    <col min="4" max="4" width="14" customWidth="1"/>
    <col min="5" max="5" width="20.42578125" customWidth="1"/>
    <col min="6" max="6" width="17.42578125" customWidth="1"/>
    <col min="7" max="7" width="0.140625" customWidth="1"/>
    <col min="257" max="257" width="7.42578125" customWidth="1"/>
    <col min="258" max="258" width="11" customWidth="1"/>
    <col min="259" max="259" width="14.28515625" customWidth="1"/>
    <col min="260" max="260" width="14" customWidth="1"/>
    <col min="261" max="261" width="20.42578125" customWidth="1"/>
    <col min="262" max="262" width="17.42578125" customWidth="1"/>
    <col min="263" max="263" width="0.140625" customWidth="1"/>
    <col min="513" max="513" width="7.42578125" customWidth="1"/>
    <col min="514" max="514" width="11" customWidth="1"/>
    <col min="515" max="515" width="14.28515625" customWidth="1"/>
    <col min="516" max="516" width="14" customWidth="1"/>
    <col min="517" max="517" width="20.42578125" customWidth="1"/>
    <col min="518" max="518" width="17.42578125" customWidth="1"/>
    <col min="519" max="519" width="0.140625" customWidth="1"/>
    <col min="769" max="769" width="7.42578125" customWidth="1"/>
    <col min="770" max="770" width="11" customWidth="1"/>
    <col min="771" max="771" width="14.28515625" customWidth="1"/>
    <col min="772" max="772" width="14" customWidth="1"/>
    <col min="773" max="773" width="20.42578125" customWidth="1"/>
    <col min="774" max="774" width="17.42578125" customWidth="1"/>
    <col min="775" max="775" width="0.140625" customWidth="1"/>
    <col min="1025" max="1025" width="7.42578125" customWidth="1"/>
    <col min="1026" max="1026" width="11" customWidth="1"/>
    <col min="1027" max="1027" width="14.28515625" customWidth="1"/>
    <col min="1028" max="1028" width="14" customWidth="1"/>
    <col min="1029" max="1029" width="20.42578125" customWidth="1"/>
    <col min="1030" max="1030" width="17.42578125" customWidth="1"/>
    <col min="1031" max="1031" width="0.140625" customWidth="1"/>
    <col min="1281" max="1281" width="7.42578125" customWidth="1"/>
    <col min="1282" max="1282" width="11" customWidth="1"/>
    <col min="1283" max="1283" width="14.28515625" customWidth="1"/>
    <col min="1284" max="1284" width="14" customWidth="1"/>
    <col min="1285" max="1285" width="20.42578125" customWidth="1"/>
    <col min="1286" max="1286" width="17.42578125" customWidth="1"/>
    <col min="1287" max="1287" width="0.140625" customWidth="1"/>
    <col min="1537" max="1537" width="7.42578125" customWidth="1"/>
    <col min="1538" max="1538" width="11" customWidth="1"/>
    <col min="1539" max="1539" width="14.28515625" customWidth="1"/>
    <col min="1540" max="1540" width="14" customWidth="1"/>
    <col min="1541" max="1541" width="20.42578125" customWidth="1"/>
    <col min="1542" max="1542" width="17.42578125" customWidth="1"/>
    <col min="1543" max="1543" width="0.140625" customWidth="1"/>
    <col min="1793" max="1793" width="7.42578125" customWidth="1"/>
    <col min="1794" max="1794" width="11" customWidth="1"/>
    <col min="1795" max="1795" width="14.28515625" customWidth="1"/>
    <col min="1796" max="1796" width="14" customWidth="1"/>
    <col min="1797" max="1797" width="20.42578125" customWidth="1"/>
    <col min="1798" max="1798" width="17.42578125" customWidth="1"/>
    <col min="1799" max="1799" width="0.140625" customWidth="1"/>
    <col min="2049" max="2049" width="7.42578125" customWidth="1"/>
    <col min="2050" max="2050" width="11" customWidth="1"/>
    <col min="2051" max="2051" width="14.28515625" customWidth="1"/>
    <col min="2052" max="2052" width="14" customWidth="1"/>
    <col min="2053" max="2053" width="20.42578125" customWidth="1"/>
    <col min="2054" max="2054" width="17.42578125" customWidth="1"/>
    <col min="2055" max="2055" width="0.140625" customWidth="1"/>
    <col min="2305" max="2305" width="7.42578125" customWidth="1"/>
    <col min="2306" max="2306" width="11" customWidth="1"/>
    <col min="2307" max="2307" width="14.28515625" customWidth="1"/>
    <col min="2308" max="2308" width="14" customWidth="1"/>
    <col min="2309" max="2309" width="20.42578125" customWidth="1"/>
    <col min="2310" max="2310" width="17.42578125" customWidth="1"/>
    <col min="2311" max="2311" width="0.140625" customWidth="1"/>
    <col min="2561" max="2561" width="7.42578125" customWidth="1"/>
    <col min="2562" max="2562" width="11" customWidth="1"/>
    <col min="2563" max="2563" width="14.28515625" customWidth="1"/>
    <col min="2564" max="2564" width="14" customWidth="1"/>
    <col min="2565" max="2565" width="20.42578125" customWidth="1"/>
    <col min="2566" max="2566" width="17.42578125" customWidth="1"/>
    <col min="2567" max="2567" width="0.140625" customWidth="1"/>
    <col min="2817" max="2817" width="7.42578125" customWidth="1"/>
    <col min="2818" max="2818" width="11" customWidth="1"/>
    <col min="2819" max="2819" width="14.28515625" customWidth="1"/>
    <col min="2820" max="2820" width="14" customWidth="1"/>
    <col min="2821" max="2821" width="20.42578125" customWidth="1"/>
    <col min="2822" max="2822" width="17.42578125" customWidth="1"/>
    <col min="2823" max="2823" width="0.140625" customWidth="1"/>
    <col min="3073" max="3073" width="7.42578125" customWidth="1"/>
    <col min="3074" max="3074" width="11" customWidth="1"/>
    <col min="3075" max="3075" width="14.28515625" customWidth="1"/>
    <col min="3076" max="3076" width="14" customWidth="1"/>
    <col min="3077" max="3077" width="20.42578125" customWidth="1"/>
    <col min="3078" max="3078" width="17.42578125" customWidth="1"/>
    <col min="3079" max="3079" width="0.140625" customWidth="1"/>
    <col min="3329" max="3329" width="7.42578125" customWidth="1"/>
    <col min="3330" max="3330" width="11" customWidth="1"/>
    <col min="3331" max="3331" width="14.28515625" customWidth="1"/>
    <col min="3332" max="3332" width="14" customWidth="1"/>
    <col min="3333" max="3333" width="20.42578125" customWidth="1"/>
    <col min="3334" max="3334" width="17.42578125" customWidth="1"/>
    <col min="3335" max="3335" width="0.140625" customWidth="1"/>
    <col min="3585" max="3585" width="7.42578125" customWidth="1"/>
    <col min="3586" max="3586" width="11" customWidth="1"/>
    <col min="3587" max="3587" width="14.28515625" customWidth="1"/>
    <col min="3588" max="3588" width="14" customWidth="1"/>
    <col min="3589" max="3589" width="20.42578125" customWidth="1"/>
    <col min="3590" max="3590" width="17.42578125" customWidth="1"/>
    <col min="3591" max="3591" width="0.140625" customWidth="1"/>
    <col min="3841" max="3841" width="7.42578125" customWidth="1"/>
    <col min="3842" max="3842" width="11" customWidth="1"/>
    <col min="3843" max="3843" width="14.28515625" customWidth="1"/>
    <col min="3844" max="3844" width="14" customWidth="1"/>
    <col min="3845" max="3845" width="20.42578125" customWidth="1"/>
    <col min="3846" max="3846" width="17.42578125" customWidth="1"/>
    <col min="3847" max="3847" width="0.140625" customWidth="1"/>
    <col min="4097" max="4097" width="7.42578125" customWidth="1"/>
    <col min="4098" max="4098" width="11" customWidth="1"/>
    <col min="4099" max="4099" width="14.28515625" customWidth="1"/>
    <col min="4100" max="4100" width="14" customWidth="1"/>
    <col min="4101" max="4101" width="20.42578125" customWidth="1"/>
    <col min="4102" max="4102" width="17.42578125" customWidth="1"/>
    <col min="4103" max="4103" width="0.140625" customWidth="1"/>
    <col min="4353" max="4353" width="7.42578125" customWidth="1"/>
    <col min="4354" max="4354" width="11" customWidth="1"/>
    <col min="4355" max="4355" width="14.28515625" customWidth="1"/>
    <col min="4356" max="4356" width="14" customWidth="1"/>
    <col min="4357" max="4357" width="20.42578125" customWidth="1"/>
    <col min="4358" max="4358" width="17.42578125" customWidth="1"/>
    <col min="4359" max="4359" width="0.140625" customWidth="1"/>
    <col min="4609" max="4609" width="7.42578125" customWidth="1"/>
    <col min="4610" max="4610" width="11" customWidth="1"/>
    <col min="4611" max="4611" width="14.28515625" customWidth="1"/>
    <col min="4612" max="4612" width="14" customWidth="1"/>
    <col min="4613" max="4613" width="20.42578125" customWidth="1"/>
    <col min="4614" max="4614" width="17.42578125" customWidth="1"/>
    <col min="4615" max="4615" width="0.140625" customWidth="1"/>
    <col min="4865" max="4865" width="7.42578125" customWidth="1"/>
    <col min="4866" max="4866" width="11" customWidth="1"/>
    <col min="4867" max="4867" width="14.28515625" customWidth="1"/>
    <col min="4868" max="4868" width="14" customWidth="1"/>
    <col min="4869" max="4869" width="20.42578125" customWidth="1"/>
    <col min="4870" max="4870" width="17.42578125" customWidth="1"/>
    <col min="4871" max="4871" width="0.140625" customWidth="1"/>
    <col min="5121" max="5121" width="7.42578125" customWidth="1"/>
    <col min="5122" max="5122" width="11" customWidth="1"/>
    <col min="5123" max="5123" width="14.28515625" customWidth="1"/>
    <col min="5124" max="5124" width="14" customWidth="1"/>
    <col min="5125" max="5125" width="20.42578125" customWidth="1"/>
    <col min="5126" max="5126" width="17.42578125" customWidth="1"/>
    <col min="5127" max="5127" width="0.140625" customWidth="1"/>
    <col min="5377" max="5377" width="7.42578125" customWidth="1"/>
    <col min="5378" max="5378" width="11" customWidth="1"/>
    <col min="5379" max="5379" width="14.28515625" customWidth="1"/>
    <col min="5380" max="5380" width="14" customWidth="1"/>
    <col min="5381" max="5381" width="20.42578125" customWidth="1"/>
    <col min="5382" max="5382" width="17.42578125" customWidth="1"/>
    <col min="5383" max="5383" width="0.140625" customWidth="1"/>
    <col min="5633" max="5633" width="7.42578125" customWidth="1"/>
    <col min="5634" max="5634" width="11" customWidth="1"/>
    <col min="5635" max="5635" width="14.28515625" customWidth="1"/>
    <col min="5636" max="5636" width="14" customWidth="1"/>
    <col min="5637" max="5637" width="20.42578125" customWidth="1"/>
    <col min="5638" max="5638" width="17.42578125" customWidth="1"/>
    <col min="5639" max="5639" width="0.140625" customWidth="1"/>
    <col min="5889" max="5889" width="7.42578125" customWidth="1"/>
    <col min="5890" max="5890" width="11" customWidth="1"/>
    <col min="5891" max="5891" width="14.28515625" customWidth="1"/>
    <col min="5892" max="5892" width="14" customWidth="1"/>
    <col min="5893" max="5893" width="20.42578125" customWidth="1"/>
    <col min="5894" max="5894" width="17.42578125" customWidth="1"/>
    <col min="5895" max="5895" width="0.140625" customWidth="1"/>
    <col min="6145" max="6145" width="7.42578125" customWidth="1"/>
    <col min="6146" max="6146" width="11" customWidth="1"/>
    <col min="6147" max="6147" width="14.28515625" customWidth="1"/>
    <col min="6148" max="6148" width="14" customWidth="1"/>
    <col min="6149" max="6149" width="20.42578125" customWidth="1"/>
    <col min="6150" max="6150" width="17.42578125" customWidth="1"/>
    <col min="6151" max="6151" width="0.140625" customWidth="1"/>
    <col min="6401" max="6401" width="7.42578125" customWidth="1"/>
    <col min="6402" max="6402" width="11" customWidth="1"/>
    <col min="6403" max="6403" width="14.28515625" customWidth="1"/>
    <col min="6404" max="6404" width="14" customWidth="1"/>
    <col min="6405" max="6405" width="20.42578125" customWidth="1"/>
    <col min="6406" max="6406" width="17.42578125" customWidth="1"/>
    <col min="6407" max="6407" width="0.140625" customWidth="1"/>
    <col min="6657" max="6657" width="7.42578125" customWidth="1"/>
    <col min="6658" max="6658" width="11" customWidth="1"/>
    <col min="6659" max="6659" width="14.28515625" customWidth="1"/>
    <col min="6660" max="6660" width="14" customWidth="1"/>
    <col min="6661" max="6661" width="20.42578125" customWidth="1"/>
    <col min="6662" max="6662" width="17.42578125" customWidth="1"/>
    <col min="6663" max="6663" width="0.140625" customWidth="1"/>
    <col min="6913" max="6913" width="7.42578125" customWidth="1"/>
    <col min="6914" max="6914" width="11" customWidth="1"/>
    <col min="6915" max="6915" width="14.28515625" customWidth="1"/>
    <col min="6916" max="6916" width="14" customWidth="1"/>
    <col min="6917" max="6917" width="20.42578125" customWidth="1"/>
    <col min="6918" max="6918" width="17.42578125" customWidth="1"/>
    <col min="6919" max="6919" width="0.140625" customWidth="1"/>
    <col min="7169" max="7169" width="7.42578125" customWidth="1"/>
    <col min="7170" max="7170" width="11" customWidth="1"/>
    <col min="7171" max="7171" width="14.28515625" customWidth="1"/>
    <col min="7172" max="7172" width="14" customWidth="1"/>
    <col min="7173" max="7173" width="20.42578125" customWidth="1"/>
    <col min="7174" max="7174" width="17.42578125" customWidth="1"/>
    <col min="7175" max="7175" width="0.140625" customWidth="1"/>
    <col min="7425" max="7425" width="7.42578125" customWidth="1"/>
    <col min="7426" max="7426" width="11" customWidth="1"/>
    <col min="7427" max="7427" width="14.28515625" customWidth="1"/>
    <col min="7428" max="7428" width="14" customWidth="1"/>
    <col min="7429" max="7429" width="20.42578125" customWidth="1"/>
    <col min="7430" max="7430" width="17.42578125" customWidth="1"/>
    <col min="7431" max="7431" width="0.140625" customWidth="1"/>
    <col min="7681" max="7681" width="7.42578125" customWidth="1"/>
    <col min="7682" max="7682" width="11" customWidth="1"/>
    <col min="7683" max="7683" width="14.28515625" customWidth="1"/>
    <col min="7684" max="7684" width="14" customWidth="1"/>
    <col min="7685" max="7685" width="20.42578125" customWidth="1"/>
    <col min="7686" max="7686" width="17.42578125" customWidth="1"/>
    <col min="7687" max="7687" width="0.140625" customWidth="1"/>
    <col min="7937" max="7937" width="7.42578125" customWidth="1"/>
    <col min="7938" max="7938" width="11" customWidth="1"/>
    <col min="7939" max="7939" width="14.28515625" customWidth="1"/>
    <col min="7940" max="7940" width="14" customWidth="1"/>
    <col min="7941" max="7941" width="20.42578125" customWidth="1"/>
    <col min="7942" max="7942" width="17.42578125" customWidth="1"/>
    <col min="7943" max="7943" width="0.140625" customWidth="1"/>
    <col min="8193" max="8193" width="7.42578125" customWidth="1"/>
    <col min="8194" max="8194" width="11" customWidth="1"/>
    <col min="8195" max="8195" width="14.28515625" customWidth="1"/>
    <col min="8196" max="8196" width="14" customWidth="1"/>
    <col min="8197" max="8197" width="20.42578125" customWidth="1"/>
    <col min="8198" max="8198" width="17.42578125" customWidth="1"/>
    <col min="8199" max="8199" width="0.140625" customWidth="1"/>
    <col min="8449" max="8449" width="7.42578125" customWidth="1"/>
    <col min="8450" max="8450" width="11" customWidth="1"/>
    <col min="8451" max="8451" width="14.28515625" customWidth="1"/>
    <col min="8452" max="8452" width="14" customWidth="1"/>
    <col min="8453" max="8453" width="20.42578125" customWidth="1"/>
    <col min="8454" max="8454" width="17.42578125" customWidth="1"/>
    <col min="8455" max="8455" width="0.140625" customWidth="1"/>
    <col min="8705" max="8705" width="7.42578125" customWidth="1"/>
    <col min="8706" max="8706" width="11" customWidth="1"/>
    <col min="8707" max="8707" width="14.28515625" customWidth="1"/>
    <col min="8708" max="8708" width="14" customWidth="1"/>
    <col min="8709" max="8709" width="20.42578125" customWidth="1"/>
    <col min="8710" max="8710" width="17.42578125" customWidth="1"/>
    <col min="8711" max="8711" width="0.140625" customWidth="1"/>
    <col min="8961" max="8961" width="7.42578125" customWidth="1"/>
    <col min="8962" max="8962" width="11" customWidth="1"/>
    <col min="8963" max="8963" width="14.28515625" customWidth="1"/>
    <col min="8964" max="8964" width="14" customWidth="1"/>
    <col min="8965" max="8965" width="20.42578125" customWidth="1"/>
    <col min="8966" max="8966" width="17.42578125" customWidth="1"/>
    <col min="8967" max="8967" width="0.140625" customWidth="1"/>
    <col min="9217" max="9217" width="7.42578125" customWidth="1"/>
    <col min="9218" max="9218" width="11" customWidth="1"/>
    <col min="9219" max="9219" width="14.28515625" customWidth="1"/>
    <col min="9220" max="9220" width="14" customWidth="1"/>
    <col min="9221" max="9221" width="20.42578125" customWidth="1"/>
    <col min="9222" max="9222" width="17.42578125" customWidth="1"/>
    <col min="9223" max="9223" width="0.140625" customWidth="1"/>
    <col min="9473" max="9473" width="7.42578125" customWidth="1"/>
    <col min="9474" max="9474" width="11" customWidth="1"/>
    <col min="9475" max="9475" width="14.28515625" customWidth="1"/>
    <col min="9476" max="9476" width="14" customWidth="1"/>
    <col min="9477" max="9477" width="20.42578125" customWidth="1"/>
    <col min="9478" max="9478" width="17.42578125" customWidth="1"/>
    <col min="9479" max="9479" width="0.140625" customWidth="1"/>
    <col min="9729" max="9729" width="7.42578125" customWidth="1"/>
    <col min="9730" max="9730" width="11" customWidth="1"/>
    <col min="9731" max="9731" width="14.28515625" customWidth="1"/>
    <col min="9732" max="9732" width="14" customWidth="1"/>
    <col min="9733" max="9733" width="20.42578125" customWidth="1"/>
    <col min="9734" max="9734" width="17.42578125" customWidth="1"/>
    <col min="9735" max="9735" width="0.140625" customWidth="1"/>
    <col min="9985" max="9985" width="7.42578125" customWidth="1"/>
    <col min="9986" max="9986" width="11" customWidth="1"/>
    <col min="9987" max="9987" width="14.28515625" customWidth="1"/>
    <col min="9988" max="9988" width="14" customWidth="1"/>
    <col min="9989" max="9989" width="20.42578125" customWidth="1"/>
    <col min="9990" max="9990" width="17.42578125" customWidth="1"/>
    <col min="9991" max="9991" width="0.140625" customWidth="1"/>
    <col min="10241" max="10241" width="7.42578125" customWidth="1"/>
    <col min="10242" max="10242" width="11" customWidth="1"/>
    <col min="10243" max="10243" width="14.28515625" customWidth="1"/>
    <col min="10244" max="10244" width="14" customWidth="1"/>
    <col min="10245" max="10245" width="20.42578125" customWidth="1"/>
    <col min="10246" max="10246" width="17.42578125" customWidth="1"/>
    <col min="10247" max="10247" width="0.140625" customWidth="1"/>
    <col min="10497" max="10497" width="7.42578125" customWidth="1"/>
    <col min="10498" max="10498" width="11" customWidth="1"/>
    <col min="10499" max="10499" width="14.28515625" customWidth="1"/>
    <col min="10500" max="10500" width="14" customWidth="1"/>
    <col min="10501" max="10501" width="20.42578125" customWidth="1"/>
    <col min="10502" max="10502" width="17.42578125" customWidth="1"/>
    <col min="10503" max="10503" width="0.140625" customWidth="1"/>
    <col min="10753" max="10753" width="7.42578125" customWidth="1"/>
    <col min="10754" max="10754" width="11" customWidth="1"/>
    <col min="10755" max="10755" width="14.28515625" customWidth="1"/>
    <col min="10756" max="10756" width="14" customWidth="1"/>
    <col min="10757" max="10757" width="20.42578125" customWidth="1"/>
    <col min="10758" max="10758" width="17.42578125" customWidth="1"/>
    <col min="10759" max="10759" width="0.140625" customWidth="1"/>
    <col min="11009" max="11009" width="7.42578125" customWidth="1"/>
    <col min="11010" max="11010" width="11" customWidth="1"/>
    <col min="11011" max="11011" width="14.28515625" customWidth="1"/>
    <col min="11012" max="11012" width="14" customWidth="1"/>
    <col min="11013" max="11013" width="20.42578125" customWidth="1"/>
    <col min="11014" max="11014" width="17.42578125" customWidth="1"/>
    <col min="11015" max="11015" width="0.140625" customWidth="1"/>
    <col min="11265" max="11265" width="7.42578125" customWidth="1"/>
    <col min="11266" max="11266" width="11" customWidth="1"/>
    <col min="11267" max="11267" width="14.28515625" customWidth="1"/>
    <col min="11268" max="11268" width="14" customWidth="1"/>
    <col min="11269" max="11269" width="20.42578125" customWidth="1"/>
    <col min="11270" max="11270" width="17.42578125" customWidth="1"/>
    <col min="11271" max="11271" width="0.140625" customWidth="1"/>
    <col min="11521" max="11521" width="7.42578125" customWidth="1"/>
    <col min="11522" max="11522" width="11" customWidth="1"/>
    <col min="11523" max="11523" width="14.28515625" customWidth="1"/>
    <col min="11524" max="11524" width="14" customWidth="1"/>
    <col min="11525" max="11525" width="20.42578125" customWidth="1"/>
    <col min="11526" max="11526" width="17.42578125" customWidth="1"/>
    <col min="11527" max="11527" width="0.140625" customWidth="1"/>
    <col min="11777" max="11777" width="7.42578125" customWidth="1"/>
    <col min="11778" max="11778" width="11" customWidth="1"/>
    <col min="11779" max="11779" width="14.28515625" customWidth="1"/>
    <col min="11780" max="11780" width="14" customWidth="1"/>
    <col min="11781" max="11781" width="20.42578125" customWidth="1"/>
    <col min="11782" max="11782" width="17.42578125" customWidth="1"/>
    <col min="11783" max="11783" width="0.140625" customWidth="1"/>
    <col min="12033" max="12033" width="7.42578125" customWidth="1"/>
    <col min="12034" max="12034" width="11" customWidth="1"/>
    <col min="12035" max="12035" width="14.28515625" customWidth="1"/>
    <col min="12036" max="12036" width="14" customWidth="1"/>
    <col min="12037" max="12037" width="20.42578125" customWidth="1"/>
    <col min="12038" max="12038" width="17.42578125" customWidth="1"/>
    <col min="12039" max="12039" width="0.140625" customWidth="1"/>
    <col min="12289" max="12289" width="7.42578125" customWidth="1"/>
    <col min="12290" max="12290" width="11" customWidth="1"/>
    <col min="12291" max="12291" width="14.28515625" customWidth="1"/>
    <col min="12292" max="12292" width="14" customWidth="1"/>
    <col min="12293" max="12293" width="20.42578125" customWidth="1"/>
    <col min="12294" max="12294" width="17.42578125" customWidth="1"/>
    <col min="12295" max="12295" width="0.140625" customWidth="1"/>
    <col min="12545" max="12545" width="7.42578125" customWidth="1"/>
    <col min="12546" max="12546" width="11" customWidth="1"/>
    <col min="12547" max="12547" width="14.28515625" customWidth="1"/>
    <col min="12548" max="12548" width="14" customWidth="1"/>
    <col min="12549" max="12549" width="20.42578125" customWidth="1"/>
    <col min="12550" max="12550" width="17.42578125" customWidth="1"/>
    <col min="12551" max="12551" width="0.140625" customWidth="1"/>
    <col min="12801" max="12801" width="7.42578125" customWidth="1"/>
    <col min="12802" max="12802" width="11" customWidth="1"/>
    <col min="12803" max="12803" width="14.28515625" customWidth="1"/>
    <col min="12804" max="12804" width="14" customWidth="1"/>
    <col min="12805" max="12805" width="20.42578125" customWidth="1"/>
    <col min="12806" max="12806" width="17.42578125" customWidth="1"/>
    <col min="12807" max="12807" width="0.140625" customWidth="1"/>
    <col min="13057" max="13057" width="7.42578125" customWidth="1"/>
    <col min="13058" max="13058" width="11" customWidth="1"/>
    <col min="13059" max="13059" width="14.28515625" customWidth="1"/>
    <col min="13060" max="13060" width="14" customWidth="1"/>
    <col min="13061" max="13061" width="20.42578125" customWidth="1"/>
    <col min="13062" max="13062" width="17.42578125" customWidth="1"/>
    <col min="13063" max="13063" width="0.140625" customWidth="1"/>
    <col min="13313" max="13313" width="7.42578125" customWidth="1"/>
    <col min="13314" max="13314" width="11" customWidth="1"/>
    <col min="13315" max="13315" width="14.28515625" customWidth="1"/>
    <col min="13316" max="13316" width="14" customWidth="1"/>
    <col min="13317" max="13317" width="20.42578125" customWidth="1"/>
    <col min="13318" max="13318" width="17.42578125" customWidth="1"/>
    <col min="13319" max="13319" width="0.140625" customWidth="1"/>
    <col min="13569" max="13569" width="7.42578125" customWidth="1"/>
    <col min="13570" max="13570" width="11" customWidth="1"/>
    <col min="13571" max="13571" width="14.28515625" customWidth="1"/>
    <col min="13572" max="13572" width="14" customWidth="1"/>
    <col min="13573" max="13573" width="20.42578125" customWidth="1"/>
    <col min="13574" max="13574" width="17.42578125" customWidth="1"/>
    <col min="13575" max="13575" width="0.140625" customWidth="1"/>
    <col min="13825" max="13825" width="7.42578125" customWidth="1"/>
    <col min="13826" max="13826" width="11" customWidth="1"/>
    <col min="13827" max="13827" width="14.28515625" customWidth="1"/>
    <col min="13828" max="13828" width="14" customWidth="1"/>
    <col min="13829" max="13829" width="20.42578125" customWidth="1"/>
    <col min="13830" max="13830" width="17.42578125" customWidth="1"/>
    <col min="13831" max="13831" width="0.140625" customWidth="1"/>
    <col min="14081" max="14081" width="7.42578125" customWidth="1"/>
    <col min="14082" max="14082" width="11" customWidth="1"/>
    <col min="14083" max="14083" width="14.28515625" customWidth="1"/>
    <col min="14084" max="14084" width="14" customWidth="1"/>
    <col min="14085" max="14085" width="20.42578125" customWidth="1"/>
    <col min="14086" max="14086" width="17.42578125" customWidth="1"/>
    <col min="14087" max="14087" width="0.140625" customWidth="1"/>
    <col min="14337" max="14337" width="7.42578125" customWidth="1"/>
    <col min="14338" max="14338" width="11" customWidth="1"/>
    <col min="14339" max="14339" width="14.28515625" customWidth="1"/>
    <col min="14340" max="14340" width="14" customWidth="1"/>
    <col min="14341" max="14341" width="20.42578125" customWidth="1"/>
    <col min="14342" max="14342" width="17.42578125" customWidth="1"/>
    <col min="14343" max="14343" width="0.140625" customWidth="1"/>
    <col min="14593" max="14593" width="7.42578125" customWidth="1"/>
    <col min="14594" max="14594" width="11" customWidth="1"/>
    <col min="14595" max="14595" width="14.28515625" customWidth="1"/>
    <col min="14596" max="14596" width="14" customWidth="1"/>
    <col min="14597" max="14597" width="20.42578125" customWidth="1"/>
    <col min="14598" max="14598" width="17.42578125" customWidth="1"/>
    <col min="14599" max="14599" width="0.140625" customWidth="1"/>
    <col min="14849" max="14849" width="7.42578125" customWidth="1"/>
    <col min="14850" max="14850" width="11" customWidth="1"/>
    <col min="14851" max="14851" width="14.28515625" customWidth="1"/>
    <col min="14852" max="14852" width="14" customWidth="1"/>
    <col min="14853" max="14853" width="20.42578125" customWidth="1"/>
    <col min="14854" max="14854" width="17.42578125" customWidth="1"/>
    <col min="14855" max="14855" width="0.140625" customWidth="1"/>
    <col min="15105" max="15105" width="7.42578125" customWidth="1"/>
    <col min="15106" max="15106" width="11" customWidth="1"/>
    <col min="15107" max="15107" width="14.28515625" customWidth="1"/>
    <col min="15108" max="15108" width="14" customWidth="1"/>
    <col min="15109" max="15109" width="20.42578125" customWidth="1"/>
    <col min="15110" max="15110" width="17.42578125" customWidth="1"/>
    <col min="15111" max="15111" width="0.140625" customWidth="1"/>
    <col min="15361" max="15361" width="7.42578125" customWidth="1"/>
    <col min="15362" max="15362" width="11" customWidth="1"/>
    <col min="15363" max="15363" width="14.28515625" customWidth="1"/>
    <col min="15364" max="15364" width="14" customWidth="1"/>
    <col min="15365" max="15365" width="20.42578125" customWidth="1"/>
    <col min="15366" max="15366" width="17.42578125" customWidth="1"/>
    <col min="15367" max="15367" width="0.140625" customWidth="1"/>
    <col min="15617" max="15617" width="7.42578125" customWidth="1"/>
    <col min="15618" max="15618" width="11" customWidth="1"/>
    <col min="15619" max="15619" width="14.28515625" customWidth="1"/>
    <col min="15620" max="15620" width="14" customWidth="1"/>
    <col min="15621" max="15621" width="20.42578125" customWidth="1"/>
    <col min="15622" max="15622" width="17.42578125" customWidth="1"/>
    <col min="15623" max="15623" width="0.140625" customWidth="1"/>
    <col min="15873" max="15873" width="7.42578125" customWidth="1"/>
    <col min="15874" max="15874" width="11" customWidth="1"/>
    <col min="15875" max="15875" width="14.28515625" customWidth="1"/>
    <col min="15876" max="15876" width="14" customWidth="1"/>
    <col min="15877" max="15877" width="20.42578125" customWidth="1"/>
    <col min="15878" max="15878" width="17.42578125" customWidth="1"/>
    <col min="15879" max="15879" width="0.140625" customWidth="1"/>
    <col min="16129" max="16129" width="7.42578125" customWidth="1"/>
    <col min="16130" max="16130" width="11" customWidth="1"/>
    <col min="16131" max="16131" width="14.28515625" customWidth="1"/>
    <col min="16132" max="16132" width="14" customWidth="1"/>
    <col min="16133" max="16133" width="20.42578125" customWidth="1"/>
    <col min="16134" max="16134" width="17.42578125" customWidth="1"/>
    <col min="16135" max="16135" width="0.140625" customWidth="1"/>
  </cols>
  <sheetData>
    <row r="1" spans="1:8" ht="15.75" thickTop="1" x14ac:dyDescent="0.25">
      <c r="A1" s="1"/>
      <c r="B1" s="65" t="s">
        <v>27</v>
      </c>
      <c r="C1" s="66"/>
      <c r="D1" s="66"/>
      <c r="E1" s="66"/>
      <c r="F1" s="66"/>
      <c r="G1" s="67"/>
    </row>
    <row r="2" spans="1:8" x14ac:dyDescent="0.25">
      <c r="A2" s="1"/>
      <c r="B2" s="68"/>
      <c r="C2" s="69"/>
      <c r="D2" s="69"/>
      <c r="E2" s="69"/>
      <c r="F2" s="69"/>
      <c r="G2" s="70"/>
    </row>
    <row r="3" spans="1:8" ht="15.75" thickBot="1" x14ac:dyDescent="0.3">
      <c r="A3" s="1"/>
      <c r="B3" s="71"/>
      <c r="C3" s="72"/>
      <c r="D3" s="72"/>
      <c r="E3" s="72"/>
      <c r="F3" s="72"/>
      <c r="G3" s="73"/>
    </row>
    <row r="4" spans="1:8" ht="16.5" thickTop="1" thickBot="1" x14ac:dyDescent="0.3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5" customHeight="1" thickTop="1" thickBot="1" x14ac:dyDescent="0.3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5" customHeight="1" thickTop="1" x14ac:dyDescent="0.25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5" customHeight="1" x14ac:dyDescent="0.25">
      <c r="A7" s="4"/>
      <c r="B7" s="58" t="s">
        <v>5</v>
      </c>
      <c r="C7" s="59"/>
      <c r="D7" s="8">
        <v>25022.82</v>
      </c>
      <c r="E7" s="9" t="s">
        <v>6</v>
      </c>
      <c r="F7" s="10">
        <f>1/D10</f>
        <v>0.05</v>
      </c>
      <c r="G7" s="1"/>
    </row>
    <row r="8" spans="1:8" ht="21.95" customHeight="1" thickBot="1" x14ac:dyDescent="0.3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5" customHeight="1" thickTop="1" thickBot="1" x14ac:dyDescent="0.3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5" customHeight="1" thickTop="1" thickBot="1" x14ac:dyDescent="0.3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5" customHeight="1" thickTop="1" thickBot="1" x14ac:dyDescent="0.3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5" customHeight="1" thickTop="1" thickBot="1" x14ac:dyDescent="0.3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6.5" thickTop="1" thickBot="1" x14ac:dyDescent="0.3">
      <c r="A13" s="17"/>
      <c r="B13" s="20"/>
      <c r="D13" s="21"/>
      <c r="E13" s="21"/>
      <c r="F13" s="22"/>
      <c r="G13" s="1"/>
    </row>
    <row r="14" spans="1:8" ht="27.95" customHeight="1" thickTop="1" thickBot="1" x14ac:dyDescent="0.3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.75" thickTop="1" x14ac:dyDescent="0.25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25">
      <c r="A16" s="1">
        <f t="shared" ref="A16:A40" si="0"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25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23921.120841666667</v>
      </c>
      <c r="D17" s="28">
        <f t="shared" ref="D17:D41" si="3">IF(B17="","",IF(B17=$F$6+$D$10,$D$7*$F$7*(360-$F$8)/360,$D$7*$F$7))</f>
        <v>1251.1410000000001</v>
      </c>
      <c r="E17" s="28">
        <f t="shared" ref="E17:E41" si="4">IF(OR(E16=$D$7,E16=""),"",E16+D17)</f>
        <v>2352.8401583333334</v>
      </c>
      <c r="F17" s="29">
        <f t="shared" ref="F17:F41" si="5">IF(OR(E16=$D$7,E16=""),"",C17-D17)</f>
        <v>22669.979841666667</v>
      </c>
      <c r="G17" s="1"/>
      <c r="H17" s="30"/>
    </row>
    <row r="18" spans="1:8" x14ac:dyDescent="0.25">
      <c r="A18" s="1">
        <f t="shared" si="0"/>
        <v>4</v>
      </c>
      <c r="B18" s="27">
        <f t="shared" si="1"/>
        <v>2021</v>
      </c>
      <c r="C18" s="28">
        <f t="shared" si="2"/>
        <v>22669.979841666667</v>
      </c>
      <c r="D18" s="28">
        <f t="shared" si="3"/>
        <v>1251.1410000000001</v>
      </c>
      <c r="E18" s="28">
        <f t="shared" si="4"/>
        <v>3603.9811583333335</v>
      </c>
      <c r="F18" s="29">
        <f t="shared" si="5"/>
        <v>21418.838841666668</v>
      </c>
      <c r="G18" s="1"/>
    </row>
    <row r="19" spans="1:8" x14ac:dyDescent="0.25">
      <c r="A19" s="1">
        <f t="shared" si="0"/>
        <v>5</v>
      </c>
      <c r="B19" s="27">
        <f t="shared" si="1"/>
        <v>2022</v>
      </c>
      <c r="C19" s="28">
        <f t="shared" si="2"/>
        <v>21418.838841666668</v>
      </c>
      <c r="D19" s="28">
        <f t="shared" si="3"/>
        <v>1251.1410000000001</v>
      </c>
      <c r="E19" s="28">
        <f t="shared" si="4"/>
        <v>4855.1221583333336</v>
      </c>
      <c r="F19" s="29">
        <f t="shared" si="5"/>
        <v>20167.697841666668</v>
      </c>
      <c r="G19" s="1"/>
    </row>
    <row r="20" spans="1:8" x14ac:dyDescent="0.25">
      <c r="A20" s="1">
        <f t="shared" si="0"/>
        <v>6</v>
      </c>
      <c r="B20" s="27">
        <f t="shared" si="1"/>
        <v>2023</v>
      </c>
      <c r="C20" s="28">
        <f t="shared" si="2"/>
        <v>20167.697841666668</v>
      </c>
      <c r="D20" s="28">
        <f t="shared" si="3"/>
        <v>1251.1410000000001</v>
      </c>
      <c r="E20" s="28">
        <f t="shared" si="4"/>
        <v>6106.2631583333332</v>
      </c>
      <c r="F20" s="29">
        <f t="shared" si="5"/>
        <v>18916.556841666668</v>
      </c>
      <c r="G20" s="1"/>
    </row>
    <row r="21" spans="1:8" x14ac:dyDescent="0.25">
      <c r="A21" s="1">
        <f t="shared" si="0"/>
        <v>7</v>
      </c>
      <c r="B21" s="27">
        <f t="shared" si="1"/>
        <v>2024</v>
      </c>
      <c r="C21" s="28">
        <f t="shared" si="2"/>
        <v>18916.556841666668</v>
      </c>
      <c r="D21" s="28">
        <f t="shared" si="3"/>
        <v>1251.1410000000001</v>
      </c>
      <c r="E21" s="28">
        <f t="shared" si="4"/>
        <v>7357.4041583333328</v>
      </c>
      <c r="F21" s="29">
        <f t="shared" si="5"/>
        <v>17665.415841666669</v>
      </c>
      <c r="G21" s="1"/>
    </row>
    <row r="22" spans="1:8" x14ac:dyDescent="0.25">
      <c r="A22" s="1">
        <f t="shared" si="0"/>
        <v>8</v>
      </c>
      <c r="B22" s="27">
        <f t="shared" si="1"/>
        <v>2025</v>
      </c>
      <c r="C22" s="28">
        <f t="shared" si="2"/>
        <v>17665.415841666669</v>
      </c>
      <c r="D22" s="28">
        <f t="shared" si="3"/>
        <v>1251.1410000000001</v>
      </c>
      <c r="E22" s="28">
        <f t="shared" si="4"/>
        <v>8608.5451583333324</v>
      </c>
      <c r="F22" s="29">
        <f t="shared" si="5"/>
        <v>16414.274841666669</v>
      </c>
      <c r="G22" s="1"/>
    </row>
    <row r="23" spans="1:8" x14ac:dyDescent="0.25">
      <c r="A23" s="1">
        <f t="shared" si="0"/>
        <v>9</v>
      </c>
      <c r="B23" s="27">
        <f t="shared" si="1"/>
        <v>2026</v>
      </c>
      <c r="C23" s="28">
        <f t="shared" si="2"/>
        <v>16414.274841666669</v>
      </c>
      <c r="D23" s="28">
        <f t="shared" si="3"/>
        <v>1251.1410000000001</v>
      </c>
      <c r="E23" s="28">
        <f t="shared" si="4"/>
        <v>9859.6861583333321</v>
      </c>
      <c r="F23" s="29">
        <f t="shared" si="5"/>
        <v>15163.133841666669</v>
      </c>
      <c r="G23" s="1"/>
    </row>
    <row r="24" spans="1:8" x14ac:dyDescent="0.25">
      <c r="A24" s="1">
        <f t="shared" si="0"/>
        <v>10</v>
      </c>
      <c r="B24" s="27">
        <f t="shared" si="1"/>
        <v>2027</v>
      </c>
      <c r="C24" s="28">
        <f t="shared" si="2"/>
        <v>15163.133841666669</v>
      </c>
      <c r="D24" s="28">
        <f t="shared" si="3"/>
        <v>1251.1410000000001</v>
      </c>
      <c r="E24" s="28">
        <f t="shared" si="4"/>
        <v>11110.827158333332</v>
      </c>
      <c r="F24" s="29">
        <f t="shared" si="5"/>
        <v>13911.99284166667</v>
      </c>
      <c r="G24" s="1"/>
    </row>
    <row r="25" spans="1:8" x14ac:dyDescent="0.25">
      <c r="A25" s="1">
        <f t="shared" si="0"/>
        <v>11</v>
      </c>
      <c r="B25" s="27">
        <f t="shared" si="1"/>
        <v>2028</v>
      </c>
      <c r="C25" s="28">
        <f t="shared" si="2"/>
        <v>13911.99284166667</v>
      </c>
      <c r="D25" s="28">
        <f t="shared" si="3"/>
        <v>1251.1410000000001</v>
      </c>
      <c r="E25" s="28">
        <f t="shared" si="4"/>
        <v>12361.968158333331</v>
      </c>
      <c r="F25" s="29">
        <f t="shared" si="5"/>
        <v>12660.85184166667</v>
      </c>
      <c r="G25" s="1"/>
    </row>
    <row r="26" spans="1:8" x14ac:dyDescent="0.25">
      <c r="A26" s="1">
        <f t="shared" si="0"/>
        <v>12</v>
      </c>
      <c r="B26" s="27">
        <f t="shared" si="1"/>
        <v>2029</v>
      </c>
      <c r="C26" s="28">
        <f t="shared" si="2"/>
        <v>12660.85184166667</v>
      </c>
      <c r="D26" s="28">
        <f t="shared" si="3"/>
        <v>1251.1410000000001</v>
      </c>
      <c r="E26" s="28">
        <f t="shared" si="4"/>
        <v>13613.109158333331</v>
      </c>
      <c r="F26" s="29">
        <f t="shared" si="5"/>
        <v>11409.710841666671</v>
      </c>
      <c r="G26" s="1"/>
    </row>
    <row r="27" spans="1:8" x14ac:dyDescent="0.25">
      <c r="A27" s="1">
        <f t="shared" si="0"/>
        <v>13</v>
      </c>
      <c r="B27" s="27">
        <f t="shared" si="1"/>
        <v>2030</v>
      </c>
      <c r="C27" s="28">
        <f t="shared" si="2"/>
        <v>11409.710841666671</v>
      </c>
      <c r="D27" s="28">
        <f t="shared" si="3"/>
        <v>1251.1410000000001</v>
      </c>
      <c r="E27" s="28">
        <f t="shared" si="4"/>
        <v>14864.250158333331</v>
      </c>
      <c r="F27" s="29">
        <f t="shared" si="5"/>
        <v>10158.569841666671</v>
      </c>
      <c r="G27" s="1"/>
    </row>
    <row r="28" spans="1:8" x14ac:dyDescent="0.25">
      <c r="A28" s="1">
        <f t="shared" si="0"/>
        <v>14</v>
      </c>
      <c r="B28" s="27">
        <f t="shared" si="1"/>
        <v>2031</v>
      </c>
      <c r="C28" s="28">
        <f t="shared" si="2"/>
        <v>10158.569841666671</v>
      </c>
      <c r="D28" s="28">
        <f t="shared" si="3"/>
        <v>1251.1410000000001</v>
      </c>
      <c r="E28" s="28">
        <f t="shared" si="4"/>
        <v>16115.39115833333</v>
      </c>
      <c r="F28" s="29">
        <f t="shared" si="5"/>
        <v>8907.4288416666714</v>
      </c>
      <c r="G28" s="1"/>
    </row>
    <row r="29" spans="1:8" x14ac:dyDescent="0.25">
      <c r="A29" s="1">
        <f t="shared" si="0"/>
        <v>15</v>
      </c>
      <c r="B29" s="27">
        <f t="shared" si="1"/>
        <v>2032</v>
      </c>
      <c r="C29" s="28">
        <f t="shared" si="2"/>
        <v>8907.4288416666714</v>
      </c>
      <c r="D29" s="28">
        <f t="shared" si="3"/>
        <v>1251.1410000000001</v>
      </c>
      <c r="E29" s="28">
        <f t="shared" si="4"/>
        <v>17366.532158333332</v>
      </c>
      <c r="F29" s="29">
        <f t="shared" si="5"/>
        <v>7656.2878416666717</v>
      </c>
      <c r="G29" s="1"/>
    </row>
    <row r="30" spans="1:8" x14ac:dyDescent="0.25">
      <c r="A30" s="1">
        <f t="shared" si="0"/>
        <v>16</v>
      </c>
      <c r="B30" s="27">
        <f t="shared" si="1"/>
        <v>2033</v>
      </c>
      <c r="C30" s="28">
        <f t="shared" si="2"/>
        <v>7656.2878416666717</v>
      </c>
      <c r="D30" s="28">
        <f t="shared" si="3"/>
        <v>1251.1410000000001</v>
      </c>
      <c r="E30" s="28">
        <f t="shared" si="4"/>
        <v>18617.673158333331</v>
      </c>
      <c r="F30" s="29">
        <f t="shared" si="5"/>
        <v>6405.1468416666721</v>
      </c>
      <c r="G30" s="1"/>
    </row>
    <row r="31" spans="1:8" x14ac:dyDescent="0.25">
      <c r="A31" s="1">
        <f t="shared" si="0"/>
        <v>17</v>
      </c>
      <c r="B31" s="27">
        <f t="shared" si="1"/>
        <v>2034</v>
      </c>
      <c r="C31" s="28">
        <f t="shared" si="2"/>
        <v>6405.1468416666721</v>
      </c>
      <c r="D31" s="28">
        <f t="shared" si="3"/>
        <v>1251.1410000000001</v>
      </c>
      <c r="E31" s="28">
        <f t="shared" si="4"/>
        <v>19868.814158333331</v>
      </c>
      <c r="F31" s="29">
        <f t="shared" si="5"/>
        <v>5154.0058416666725</v>
      </c>
      <c r="G31" s="1"/>
    </row>
    <row r="32" spans="1:8" x14ac:dyDescent="0.25">
      <c r="A32" s="1">
        <f t="shared" si="0"/>
        <v>18</v>
      </c>
      <c r="B32" s="27">
        <f t="shared" si="1"/>
        <v>2035</v>
      </c>
      <c r="C32" s="28">
        <f t="shared" si="2"/>
        <v>5154.0058416666725</v>
      </c>
      <c r="D32" s="28">
        <f t="shared" si="3"/>
        <v>1251.1410000000001</v>
      </c>
      <c r="E32" s="28">
        <f t="shared" si="4"/>
        <v>21119.95515833333</v>
      </c>
      <c r="F32" s="29">
        <f t="shared" si="5"/>
        <v>3902.8648416666724</v>
      </c>
      <c r="G32" s="1"/>
    </row>
    <row r="33" spans="1:7" x14ac:dyDescent="0.25">
      <c r="A33" s="1">
        <f t="shared" si="0"/>
        <v>19</v>
      </c>
      <c r="B33" s="27">
        <f t="shared" si="1"/>
        <v>2036</v>
      </c>
      <c r="C33" s="28">
        <f t="shared" si="2"/>
        <v>3902.8648416666724</v>
      </c>
      <c r="D33" s="28">
        <f t="shared" si="3"/>
        <v>1251.1410000000001</v>
      </c>
      <c r="E33" s="28">
        <f t="shared" si="4"/>
        <v>22371.09615833333</v>
      </c>
      <c r="F33" s="29">
        <f t="shared" si="5"/>
        <v>2651.7238416666723</v>
      </c>
      <c r="G33" s="1"/>
    </row>
    <row r="34" spans="1:7" x14ac:dyDescent="0.25">
      <c r="A34" s="1">
        <f t="shared" si="0"/>
        <v>20</v>
      </c>
      <c r="B34" s="27">
        <f t="shared" si="1"/>
        <v>2037</v>
      </c>
      <c r="C34" s="28">
        <f t="shared" si="2"/>
        <v>2651.7238416666723</v>
      </c>
      <c r="D34" s="28">
        <f t="shared" si="3"/>
        <v>1251.1410000000001</v>
      </c>
      <c r="E34" s="28">
        <f t="shared" si="4"/>
        <v>23622.23715833333</v>
      </c>
      <c r="F34" s="29">
        <f t="shared" si="5"/>
        <v>1400.5828416666723</v>
      </c>
      <c r="G34" s="1"/>
    </row>
    <row r="35" spans="1:7" x14ac:dyDescent="0.25">
      <c r="A35" s="1">
        <f t="shared" si="0"/>
        <v>21</v>
      </c>
      <c r="B35" s="27">
        <f t="shared" si="1"/>
        <v>2038</v>
      </c>
      <c r="C35" s="28">
        <f t="shared" si="2"/>
        <v>1400.5828416666723</v>
      </c>
      <c r="D35" s="28">
        <f t="shared" si="3"/>
        <v>1251.1410000000001</v>
      </c>
      <c r="E35" s="28">
        <f t="shared" si="4"/>
        <v>24873.378158333329</v>
      </c>
      <c r="F35" s="29">
        <f t="shared" si="5"/>
        <v>149.44184166667219</v>
      </c>
      <c r="G35" s="1"/>
    </row>
    <row r="36" spans="1:7" x14ac:dyDescent="0.25">
      <c r="A36" s="1" t="str">
        <f t="shared" si="0"/>
        <v/>
      </c>
      <c r="B36" s="27">
        <f t="shared" si="1"/>
        <v>2039</v>
      </c>
      <c r="C36" s="28">
        <f t="shared" si="2"/>
        <v>149.44184166667219</v>
      </c>
      <c r="D36" s="28">
        <f t="shared" si="3"/>
        <v>149.44184166666668</v>
      </c>
      <c r="E36" s="28">
        <f t="shared" si="4"/>
        <v>25022.819999999996</v>
      </c>
      <c r="F36" s="29">
        <f t="shared" si="5"/>
        <v>5.5138116294983774E-12</v>
      </c>
      <c r="G36" s="1"/>
    </row>
    <row r="37" spans="1:7" x14ac:dyDescent="0.25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25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25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25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.75" thickBot="1" x14ac:dyDescent="0.3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.75" thickTop="1" x14ac:dyDescent="0.25">
      <c r="A42" s="1"/>
      <c r="B42" s="34"/>
      <c r="C42" s="1"/>
      <c r="D42" s="1"/>
      <c r="E42" s="1"/>
      <c r="F42" s="1"/>
      <c r="G42" s="1"/>
    </row>
    <row r="43" spans="1:7" x14ac:dyDescent="0.25">
      <c r="A43" s="1"/>
      <c r="B43" s="34"/>
      <c r="C43" s="1"/>
      <c r="D43" s="1"/>
      <c r="E43" s="1"/>
      <c r="F43" s="1"/>
      <c r="G43" s="1"/>
    </row>
    <row r="44" spans="1:7" x14ac:dyDescent="0.25">
      <c r="A44" s="1"/>
      <c r="B44" s="34"/>
      <c r="C44" s="1"/>
      <c r="D44" s="1"/>
      <c r="E44" s="1"/>
      <c r="F44" s="1"/>
      <c r="G44" s="1"/>
    </row>
    <row r="45" spans="1:7" x14ac:dyDescent="0.25">
      <c r="A45" s="1"/>
      <c r="B45" s="34"/>
      <c r="C45" s="1"/>
      <c r="D45" s="1"/>
      <c r="E45" s="1"/>
      <c r="F45" s="1"/>
      <c r="G45" s="1"/>
    </row>
    <row r="46" spans="1:7" x14ac:dyDescent="0.25">
      <c r="A46" s="1"/>
      <c r="B46" s="34"/>
      <c r="C46" s="1"/>
      <c r="D46" s="1"/>
      <c r="E46" s="1"/>
      <c r="F46" s="1"/>
      <c r="G46" s="1"/>
    </row>
    <row r="47" spans="1:7" x14ac:dyDescent="0.25">
      <c r="A47" s="1"/>
      <c r="B47" s="34"/>
      <c r="C47" s="1"/>
      <c r="D47" s="1"/>
      <c r="E47" s="1"/>
      <c r="F47" s="1"/>
      <c r="G47" s="1"/>
    </row>
    <row r="48" spans="1:7" x14ac:dyDescent="0.25">
      <c r="A48" s="1"/>
      <c r="B48" s="34"/>
      <c r="C48" s="1"/>
      <c r="D48" s="1"/>
      <c r="E48" s="1"/>
      <c r="F48" s="1"/>
      <c r="G48" s="1"/>
    </row>
    <row r="49" spans="1:7" x14ac:dyDescent="0.25">
      <c r="A49" s="1"/>
      <c r="B49" s="34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4</vt:i4>
      </vt:variant>
    </vt:vector>
  </HeadingPairs>
  <TitlesOfParts>
    <vt:vector size="23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Odars</vt:lpstr>
      <vt:lpstr>Gymnase Ayguesvives</vt:lpstr>
      <vt:lpstr>Ecole Montbrun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2020-01-03T16:33:47Z</dcterms:created>
  <dcterms:modified xsi:type="dcterms:W3CDTF">2021-05-07T14:25:50Z</dcterms:modified>
</cp:coreProperties>
</file>