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Exploitation\"/>
    </mc:Choice>
  </mc:AlternateContent>
  <bookViews>
    <workbookView xWindow="0" yWindow="0" windowWidth="28800" windowHeight="112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0" i="1" l="1"/>
  <c r="V20" i="1"/>
  <c r="U19" i="1" l="1"/>
  <c r="U18" i="1"/>
  <c r="U17" i="1"/>
  <c r="U5" i="1"/>
  <c r="U6" i="1"/>
  <c r="U7" i="1"/>
  <c r="U8" i="1"/>
  <c r="U9" i="1"/>
  <c r="U10" i="1"/>
  <c r="U11" i="1"/>
  <c r="U12" i="1"/>
  <c r="U13" i="1"/>
  <c r="U14" i="1"/>
  <c r="U15" i="1"/>
  <c r="U16" i="1"/>
  <c r="U4" i="1"/>
  <c r="J26" i="1" l="1"/>
  <c r="K26" i="1"/>
  <c r="J27" i="1"/>
  <c r="K27" i="1"/>
  <c r="J29" i="1"/>
  <c r="K29" i="1"/>
  <c r="J30" i="1"/>
  <c r="K30" i="1"/>
  <c r="J31" i="1"/>
  <c r="K31" i="1"/>
  <c r="H20" i="1"/>
  <c r="N23" i="1" s="1"/>
  <c r="I20" i="1"/>
  <c r="J20" i="1"/>
  <c r="O23" i="1" s="1"/>
  <c r="K20" i="1"/>
  <c r="L20" i="1"/>
  <c r="P23" i="1" s="1"/>
  <c r="M20" i="1"/>
  <c r="N20" i="1"/>
  <c r="R23" i="1" s="1"/>
  <c r="O20" i="1"/>
  <c r="P20" i="1"/>
  <c r="S23" i="1" s="1"/>
  <c r="G20" i="1"/>
  <c r="S49" i="1"/>
  <c r="T49" i="1"/>
  <c r="S50" i="1"/>
  <c r="T50" i="1"/>
  <c r="S51" i="1"/>
  <c r="T51" i="1"/>
  <c r="S52" i="1"/>
  <c r="T52" i="1"/>
  <c r="S53" i="1"/>
  <c r="T53" i="1"/>
  <c r="S54" i="1"/>
  <c r="T54" i="1"/>
  <c r="S55" i="1"/>
  <c r="T55" i="1"/>
  <c r="S56" i="1"/>
  <c r="T56" i="1"/>
  <c r="S57" i="1"/>
  <c r="T57" i="1"/>
  <c r="S58" i="1"/>
  <c r="T58" i="1"/>
  <c r="S59" i="1"/>
  <c r="T59" i="1"/>
  <c r="S60" i="1"/>
  <c r="T60" i="1"/>
  <c r="S61" i="1"/>
  <c r="T61" i="1"/>
  <c r="S62" i="1"/>
  <c r="T62" i="1"/>
  <c r="S63" i="1"/>
  <c r="T63" i="1"/>
  <c r="N62" i="1"/>
  <c r="O62" i="1"/>
  <c r="P62" i="1"/>
  <c r="R62" i="1"/>
  <c r="N63" i="1"/>
  <c r="O63" i="1"/>
  <c r="P63" i="1"/>
  <c r="R63" i="1"/>
  <c r="A50" i="1"/>
  <c r="M50" i="1" s="1"/>
  <c r="A51" i="1"/>
  <c r="M51" i="1" s="1"/>
  <c r="A52" i="1"/>
  <c r="M52" i="1" s="1"/>
  <c r="A53" i="1"/>
  <c r="M53" i="1" s="1"/>
  <c r="A54" i="1"/>
  <c r="M54" i="1" s="1"/>
  <c r="A55" i="1"/>
  <c r="M55" i="1" s="1"/>
  <c r="A56" i="1"/>
  <c r="M56" i="1" s="1"/>
  <c r="A57" i="1"/>
  <c r="M57" i="1" s="1"/>
  <c r="A58" i="1"/>
  <c r="M58" i="1" s="1"/>
  <c r="A59" i="1"/>
  <c r="M59" i="1" s="1"/>
  <c r="A60" i="1"/>
  <c r="M60" i="1" s="1"/>
  <c r="A61" i="1"/>
  <c r="M61" i="1" s="1"/>
  <c r="A62" i="1"/>
  <c r="M62" i="1" s="1"/>
  <c r="A63" i="1"/>
  <c r="M63" i="1" s="1"/>
  <c r="A49" i="1"/>
  <c r="M49" i="1" s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B62" i="1"/>
  <c r="G62" i="1"/>
  <c r="H62" i="1"/>
  <c r="I62" i="1"/>
  <c r="B63" i="1"/>
  <c r="G63" i="1"/>
  <c r="H63" i="1"/>
  <c r="I63" i="1"/>
  <c r="R49" i="1" l="1"/>
  <c r="R50" i="1"/>
  <c r="R51" i="1"/>
  <c r="R52" i="1"/>
  <c r="R53" i="1"/>
  <c r="R54" i="1"/>
  <c r="R55" i="1"/>
  <c r="R56" i="1"/>
  <c r="R57" i="1"/>
  <c r="R58" i="1"/>
  <c r="R59" i="1"/>
  <c r="R60" i="1"/>
  <c r="R61" i="1"/>
  <c r="N49" i="1"/>
  <c r="G49" i="1"/>
  <c r="O49" i="1"/>
  <c r="H49" i="1"/>
  <c r="P49" i="1"/>
  <c r="I49" i="1"/>
  <c r="N50" i="1"/>
  <c r="G50" i="1"/>
  <c r="O50" i="1"/>
  <c r="H50" i="1"/>
  <c r="P50" i="1"/>
  <c r="I50" i="1"/>
  <c r="N51" i="1"/>
  <c r="G51" i="1"/>
  <c r="O51" i="1"/>
  <c r="H51" i="1"/>
  <c r="P51" i="1"/>
  <c r="I51" i="1"/>
  <c r="N52" i="1"/>
  <c r="G52" i="1"/>
  <c r="O52" i="1"/>
  <c r="H52" i="1"/>
  <c r="P52" i="1"/>
  <c r="I52" i="1"/>
  <c r="N53" i="1"/>
  <c r="G53" i="1"/>
  <c r="O53" i="1"/>
  <c r="H53" i="1"/>
  <c r="P53" i="1"/>
  <c r="I53" i="1"/>
  <c r="N54" i="1"/>
  <c r="G54" i="1"/>
  <c r="O54" i="1"/>
  <c r="H54" i="1"/>
  <c r="P54" i="1"/>
  <c r="I54" i="1"/>
  <c r="N55" i="1"/>
  <c r="G55" i="1"/>
  <c r="O55" i="1"/>
  <c r="H55" i="1"/>
  <c r="P55" i="1"/>
  <c r="I55" i="1"/>
  <c r="N56" i="1"/>
  <c r="G56" i="1"/>
  <c r="O56" i="1"/>
  <c r="H56" i="1"/>
  <c r="P56" i="1"/>
  <c r="I56" i="1"/>
  <c r="N57" i="1"/>
  <c r="G57" i="1"/>
  <c r="O57" i="1"/>
  <c r="H57" i="1"/>
  <c r="P57" i="1"/>
  <c r="I57" i="1"/>
  <c r="N58" i="1"/>
  <c r="G58" i="1"/>
  <c r="O58" i="1"/>
  <c r="H58" i="1"/>
  <c r="P58" i="1"/>
  <c r="I58" i="1"/>
  <c r="N59" i="1"/>
  <c r="G59" i="1"/>
  <c r="O59" i="1"/>
  <c r="H59" i="1"/>
  <c r="P59" i="1"/>
  <c r="I59" i="1"/>
  <c r="N60" i="1"/>
  <c r="G60" i="1"/>
  <c r="O60" i="1"/>
  <c r="H60" i="1"/>
  <c r="P60" i="1"/>
  <c r="I60" i="1"/>
  <c r="N61" i="1"/>
  <c r="G61" i="1"/>
  <c r="O61" i="1"/>
  <c r="H61" i="1"/>
  <c r="P61" i="1"/>
  <c r="I61" i="1"/>
  <c r="B61" i="1"/>
  <c r="B60" i="1"/>
  <c r="B59" i="1"/>
  <c r="B51" i="1"/>
  <c r="B52" i="1"/>
  <c r="B53" i="1"/>
  <c r="B54" i="1"/>
  <c r="B55" i="1"/>
  <c r="B56" i="1"/>
  <c r="B57" i="1"/>
  <c r="B58" i="1"/>
  <c r="B50" i="1"/>
  <c r="B49" i="1"/>
</calcChain>
</file>

<file path=xl/sharedStrings.xml><?xml version="1.0" encoding="utf-8"?>
<sst xmlns="http://schemas.openxmlformats.org/spreadsheetml/2006/main" count="92" uniqueCount="71">
  <si>
    <t>Aureville</t>
  </si>
  <si>
    <t>€</t>
  </si>
  <si>
    <t>Kwh</t>
  </si>
  <si>
    <t>Mairie annexe</t>
  </si>
  <si>
    <t>Maternelle Labège</t>
  </si>
  <si>
    <t>Créche Escalquens</t>
  </si>
  <si>
    <t>Crèche Ayguesvives</t>
  </si>
  <si>
    <t>Edf</t>
  </si>
  <si>
    <t>Enercoop</t>
  </si>
  <si>
    <t>Total</t>
  </si>
  <si>
    <t>An 1</t>
  </si>
  <si>
    <t>An 2</t>
  </si>
  <si>
    <t>An 3</t>
  </si>
  <si>
    <t>An 4</t>
  </si>
  <si>
    <t>€/kWc</t>
  </si>
  <si>
    <t>Centre d secours Mongiscard</t>
  </si>
  <si>
    <t>An 5</t>
  </si>
  <si>
    <t>An 6</t>
  </si>
  <si>
    <t>Année rachat contrat par Enercoop</t>
  </si>
  <si>
    <t>Production en kWh/KWc</t>
  </si>
  <si>
    <t>Suivi de production</t>
  </si>
  <si>
    <t>Total Vente</t>
  </si>
  <si>
    <t>Vente</t>
  </si>
  <si>
    <t>Année</t>
  </si>
  <si>
    <t>Site</t>
  </si>
  <si>
    <t>PMR</t>
  </si>
  <si>
    <t>BTA</t>
  </si>
  <si>
    <t>CAE</t>
  </si>
  <si>
    <t>M en S</t>
  </si>
  <si>
    <t>Cadenas</t>
  </si>
  <si>
    <t>Vestiaires de Donneville- 6kWc</t>
  </si>
  <si>
    <t>BTA0657014</t>
  </si>
  <si>
    <t>Atelier d\' Aureville-9 kWc</t>
  </si>
  <si>
    <t>BTA0656966</t>
  </si>
  <si>
    <t>Mairie annexe de Labege-9 kWc</t>
  </si>
  <si>
    <t>BTA0657066</t>
  </si>
  <si>
    <t>MJC d\'Ayguesvives-9 kWc</t>
  </si>
  <si>
    <t>BTA0671793</t>
  </si>
  <si>
    <t>Ecole Mat de Labege-9 kWc</t>
  </si>
  <si>
    <t>BTA0657057</t>
  </si>
  <si>
    <t>Creche Ayguesvives-9 kWc</t>
  </si>
  <si>
    <t>BTA0657230</t>
  </si>
  <si>
    <t>creche d\'Escalquens-9 kWc</t>
  </si>
  <si>
    <t>BTA0657027</t>
  </si>
  <si>
    <t>Maison des solidarites-9 kWc</t>
  </si>
  <si>
    <t>BTA0668501</t>
  </si>
  <si>
    <t>Espace Berjean-9 kWc</t>
  </si>
  <si>
    <t>BTA0666960</t>
  </si>
  <si>
    <t>S dF de Noueilles-9 kWc</t>
  </si>
  <si>
    <t>BTA0671798</t>
  </si>
  <si>
    <t>Ecole d'Odars - 36 kWc</t>
  </si>
  <si>
    <t>Gymnase Ayguesvives -36 kWc</t>
  </si>
  <si>
    <t>BTA0741984</t>
  </si>
  <si>
    <t>Ecole Montbrun - 32 kWc</t>
  </si>
  <si>
    <t>BTA0746283</t>
  </si>
  <si>
    <t>Hangar Espanès</t>
  </si>
  <si>
    <t>BTA0814124</t>
  </si>
  <si>
    <t>BTA0843986</t>
  </si>
  <si>
    <t>Cantine Lagardelle</t>
  </si>
  <si>
    <t>BTA1010890</t>
  </si>
  <si>
    <t>index 2</t>
  </si>
  <si>
    <t>Index 1</t>
  </si>
  <si>
    <t>Tarif</t>
  </si>
  <si>
    <t>Non conso</t>
  </si>
  <si>
    <t>Livrées non facturées 2023</t>
  </si>
  <si>
    <t>Index1</t>
  </si>
  <si>
    <t>Index NC 1</t>
  </si>
  <si>
    <t>Index NC 2</t>
  </si>
  <si>
    <t>Prod</t>
  </si>
  <si>
    <t>tarif</t>
  </si>
  <si>
    <t>Livré non facturé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</si>
</sst>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d/m;@"/>
    <numFmt numFmtId="165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NumberFormat="1" applyBorder="1"/>
    <xf numFmtId="1" fontId="0" fillId="0" borderId="1" xfId="0" applyNumberFormat="1" applyBorder="1"/>
    <xf numFmtId="0" fontId="1" fillId="0" borderId="0" xfId="0" applyFont="1"/>
    <xf numFmtId="0" fontId="0" fillId="0" borderId="0" xfId="0" applyNumberFormat="1" applyBorder="1"/>
    <xf numFmtId="1" fontId="0" fillId="0" borderId="0" xfId="0" applyNumberForma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2" fillId="0" borderId="1" xfId="0" applyFont="1" applyFill="1" applyBorder="1"/>
    <xf numFmtId="0" fontId="0" fillId="0" borderId="1" xfId="0" applyNumberFormat="1" applyFill="1" applyBorder="1"/>
    <xf numFmtId="1" fontId="0" fillId="0" borderId="1" xfId="0" applyNumberFormat="1" applyFill="1" applyBorder="1"/>
    <xf numFmtId="0" fontId="0" fillId="0" borderId="3" xfId="0" applyNumberFormat="1" applyBorder="1"/>
    <xf numFmtId="1" fontId="0" fillId="0" borderId="3" xfId="0" applyNumberFormat="1" applyBorder="1"/>
    <xf numFmtId="0" fontId="0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0" borderId="1" xfId="0" applyFont="1" applyFill="1" applyBorder="1"/>
    <xf numFmtId="165" fontId="0" fillId="3" borderId="1" xfId="1" applyNumberFormat="1" applyFont="1" applyFill="1" applyBorder="1"/>
    <xf numFmtId="165" fontId="0" fillId="0" borderId="0" xfId="1" applyNumberFormat="1" applyFont="1"/>
    <xf numFmtId="165" fontId="0" fillId="0" borderId="1" xfId="1" applyNumberFormat="1" applyFont="1" applyBorder="1"/>
    <xf numFmtId="165" fontId="0" fillId="0" borderId="3" xfId="1" applyNumberFormat="1" applyFont="1" applyBorder="1"/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/>
    <xf numFmtId="0" fontId="0" fillId="0" borderId="6" xfId="0" applyFill="1" applyBorder="1"/>
    <xf numFmtId="164" fontId="0" fillId="0" borderId="1" xfId="0" applyNumberFormat="1" applyFill="1" applyBorder="1"/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vertical="center" wrapText="1"/>
    </xf>
    <xf numFmtId="14" fontId="0" fillId="0" borderId="1" xfId="0" applyNumberFormat="1" applyFill="1" applyBorder="1"/>
    <xf numFmtId="1" fontId="4" fillId="0" borderId="6" xfId="0" applyNumberFormat="1" applyFont="1" applyFill="1" applyBorder="1"/>
    <xf numFmtId="0" fontId="0" fillId="0" borderId="0" xfId="0" applyFill="1"/>
    <xf numFmtId="1" fontId="0" fillId="0" borderId="6" xfId="0" applyNumberFormat="1" applyFill="1" applyBorder="1"/>
    <xf numFmtId="14" fontId="0" fillId="0" borderId="6" xfId="0" applyNumberFormat="1" applyFill="1" applyBorder="1"/>
    <xf numFmtId="1" fontId="5" fillId="0" borderId="1" xfId="0" applyNumberFormat="1" applyFont="1" applyFill="1" applyBorder="1"/>
    <xf numFmtId="0" fontId="6" fillId="0" borderId="1" xfId="0" applyFont="1" applyFill="1" applyBorder="1"/>
    <xf numFmtId="0" fontId="0" fillId="0" borderId="0" xfId="0" applyFill="1" applyBorder="1" applyAlignment="1"/>
    <xf numFmtId="164" fontId="0" fillId="0" borderId="0" xfId="0" applyNumberFormat="1" applyFill="1"/>
    <xf numFmtId="165" fontId="0" fillId="0" borderId="1" xfId="1" applyNumberFormat="1" applyFont="1" applyFill="1" applyBorder="1"/>
    <xf numFmtId="2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/>
    <xf numFmtId="0" fontId="0" fillId="0" borderId="7" xfId="0" applyBorder="1" applyAlignment="1">
      <alignment horizontal="center"/>
    </xf>
    <xf numFmtId="0" fontId="0" fillId="0" borderId="3" xfId="0" applyBorder="1" applyAlignment="1"/>
    <xf numFmtId="0" fontId="0" fillId="2" borderId="3" xfId="0" applyFill="1" applyBorder="1"/>
    <xf numFmtId="2" fontId="0" fillId="2" borderId="3" xfId="0" applyNumberFormat="1" applyFill="1" applyBorder="1"/>
    <xf numFmtId="0" fontId="0" fillId="2" borderId="3" xfId="0" applyFont="1" applyFill="1" applyBorder="1"/>
    <xf numFmtId="0" fontId="0" fillId="3" borderId="3" xfId="0" applyFill="1" applyBorder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vente ENR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Feuil1!$M$22</c:f>
              <c:strCache>
                <c:ptCount val="1"/>
                <c:pt idx="0">
                  <c:v>Année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Feuil1!$N$22:$S$22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Feuil1!$N$22:$S$22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2C7-46ED-9319-6EEF1A86603C}"/>
            </c:ext>
          </c:extLst>
        </c:ser>
        <c:ser>
          <c:idx val="1"/>
          <c:order val="1"/>
          <c:tx>
            <c:strRef>
              <c:f>Feuil1!$M$23</c:f>
              <c:strCache>
                <c:ptCount val="1"/>
                <c:pt idx="0">
                  <c:v>Vente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Feuil1!$N$22:$S$22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Feuil1!$N$23:$S$23</c:f>
              <c:numCache>
                <c:formatCode>General</c:formatCode>
                <c:ptCount val="6"/>
                <c:pt idx="0">
                  <c:v>16976.099999999999</c:v>
                </c:pt>
                <c:pt idx="1">
                  <c:v>23012.949999999997</c:v>
                </c:pt>
                <c:pt idx="2">
                  <c:v>37997.33</c:v>
                </c:pt>
                <c:pt idx="4">
                  <c:v>41733.350000000006</c:v>
                </c:pt>
                <c:pt idx="5">
                  <c:v>46055.199999999997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C7-46ED-9319-6EEF1A866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54685152"/>
        <c:axId val="-854684608"/>
      </c:lineChart>
      <c:catAx>
        <c:axId val="-85468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54684608"/>
        <c:crosses val="autoZero"/>
        <c:auto val="1"/>
        <c:lblAlgn val="ctr"/>
        <c:lblOffset val="100"/>
        <c:noMultiLvlLbl val="0"/>
      </c:catAx>
      <c:valAx>
        <c:axId val="-85468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54685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</xdr:colOff>
      <xdr:row>23</xdr:row>
      <xdr:rowOff>42862</xdr:rowOff>
    </xdr:from>
    <xdr:to>
      <xdr:col>18</xdr:col>
      <xdr:colOff>576262</xdr:colOff>
      <xdr:row>37</xdr:row>
      <xdr:rowOff>119062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4"/>
  <sheetViews>
    <sheetView tabSelected="1" workbookViewId="0">
      <pane xSplit="6" ySplit="2" topLeftCell="R3" activePane="bottomRight" state="frozen"/>
      <selection pane="topRight" activeCell="G1" sqref="G1"/>
      <selection pane="bottomLeft" activeCell="A3" sqref="A3"/>
      <selection pane="bottomRight" activeCell="X1" sqref="X1:AC20"/>
    </sheetView>
  </sheetViews>
  <sheetFormatPr baseColWidth="10" defaultRowHeight="15" x14ac:dyDescent="0.25"/>
  <cols>
    <col min="1" max="1" width="32.140625" customWidth="1"/>
    <col min="2" max="2" width="18.42578125" style="43" customWidth="1"/>
    <col min="3" max="6" width="11.42578125" style="43" customWidth="1"/>
    <col min="17" max="17" width="11.42578125" style="25"/>
    <col min="18" max="18" width="14.5703125" customWidth="1"/>
    <col min="19" max="19" width="10.5703125" style="11" customWidth="1"/>
  </cols>
  <sheetData>
    <row r="1" spans="1:29" x14ac:dyDescent="0.25">
      <c r="A1" s="46" t="s">
        <v>20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7"/>
      <c r="R1" s="47"/>
      <c r="V1" s="54">
        <v>2024</v>
      </c>
      <c r="W1" s="54"/>
      <c r="X1" s="46" t="s">
        <v>70</v>
      </c>
      <c r="Y1" s="46"/>
      <c r="Z1" s="46"/>
      <c r="AA1" s="46"/>
      <c r="AB1" s="46"/>
      <c r="AC1" s="46"/>
    </row>
    <row r="2" spans="1:29" x14ac:dyDescent="0.25">
      <c r="A2" s="1"/>
      <c r="B2" s="31"/>
      <c r="C2" s="31"/>
      <c r="D2" s="31"/>
      <c r="E2" s="31"/>
      <c r="F2" s="31"/>
      <c r="G2" s="46">
        <v>2019</v>
      </c>
      <c r="H2" s="46"/>
      <c r="I2" s="46">
        <v>2020</v>
      </c>
      <c r="J2" s="46"/>
      <c r="K2" s="46">
        <v>2021</v>
      </c>
      <c r="L2" s="46"/>
      <c r="M2" s="46">
        <v>2022</v>
      </c>
      <c r="N2" s="46"/>
      <c r="O2" s="46">
        <v>2023</v>
      </c>
      <c r="P2" s="46"/>
      <c r="Q2" s="52" t="s">
        <v>64</v>
      </c>
      <c r="R2" s="52"/>
      <c r="S2" s="52"/>
      <c r="T2" s="52"/>
      <c r="U2" s="52"/>
      <c r="V2" s="53" t="s">
        <v>68</v>
      </c>
      <c r="W2" s="55" t="s">
        <v>1</v>
      </c>
      <c r="X2" s="1" t="s">
        <v>65</v>
      </c>
      <c r="Y2" s="1" t="s">
        <v>60</v>
      </c>
      <c r="Z2" s="1" t="s">
        <v>66</v>
      </c>
      <c r="AA2" s="1" t="s">
        <v>67</v>
      </c>
      <c r="AB2" s="1" t="s">
        <v>69</v>
      </c>
      <c r="AC2" s="1" t="s">
        <v>1</v>
      </c>
    </row>
    <row r="3" spans="1:29" x14ac:dyDescent="0.25">
      <c r="A3" s="21" t="s">
        <v>24</v>
      </c>
      <c r="B3" s="32" t="s">
        <v>25</v>
      </c>
      <c r="C3" s="33" t="s">
        <v>26</v>
      </c>
      <c r="D3" s="32" t="s">
        <v>27</v>
      </c>
      <c r="E3" s="33" t="s">
        <v>28</v>
      </c>
      <c r="F3" s="33" t="s">
        <v>29</v>
      </c>
      <c r="G3" s="1" t="s">
        <v>2</v>
      </c>
      <c r="H3" s="1" t="s">
        <v>1</v>
      </c>
      <c r="I3" s="1" t="s">
        <v>2</v>
      </c>
      <c r="J3" s="2" t="s">
        <v>1</v>
      </c>
      <c r="K3" s="1" t="s">
        <v>2</v>
      </c>
      <c r="L3" s="2" t="s">
        <v>1</v>
      </c>
      <c r="M3" s="1" t="s">
        <v>2</v>
      </c>
      <c r="N3" s="2" t="s">
        <v>1</v>
      </c>
      <c r="O3" s="1" t="s">
        <v>2</v>
      </c>
      <c r="P3" s="2" t="s">
        <v>1</v>
      </c>
      <c r="Q3" s="44" t="s">
        <v>63</v>
      </c>
      <c r="R3" s="8" t="s">
        <v>61</v>
      </c>
      <c r="S3" s="23" t="s">
        <v>60</v>
      </c>
      <c r="T3" s="8" t="s">
        <v>62</v>
      </c>
      <c r="U3" s="8" t="s">
        <v>1</v>
      </c>
      <c r="V3" s="1" t="s">
        <v>2</v>
      </c>
      <c r="W3" s="56" t="s">
        <v>1</v>
      </c>
      <c r="X3" s="1"/>
      <c r="Y3" s="1"/>
      <c r="Z3" s="1"/>
      <c r="AA3" s="1"/>
      <c r="AB3" s="1"/>
      <c r="AC3" s="1"/>
    </row>
    <row r="4" spans="1:29" x14ac:dyDescent="0.25">
      <c r="A4" s="22" t="s">
        <v>30</v>
      </c>
      <c r="B4" s="16">
        <v>23287554141481</v>
      </c>
      <c r="C4" s="8" t="s">
        <v>31</v>
      </c>
      <c r="D4" s="16">
        <v>591542</v>
      </c>
      <c r="E4" s="34">
        <v>43249</v>
      </c>
      <c r="F4" s="8">
        <v>2017</v>
      </c>
      <c r="G4" s="1">
        <v>7386</v>
      </c>
      <c r="H4" s="2">
        <v>1737.49</v>
      </c>
      <c r="I4" s="1">
        <v>7198</v>
      </c>
      <c r="J4" s="2">
        <v>1703.69</v>
      </c>
      <c r="K4" s="1">
        <v>6835</v>
      </c>
      <c r="L4" s="2">
        <v>1622.37</v>
      </c>
      <c r="M4" s="1">
        <v>6907</v>
      </c>
      <c r="N4" s="2">
        <v>1637.4</v>
      </c>
      <c r="O4" s="8">
        <v>7003</v>
      </c>
      <c r="P4" s="2">
        <v>1675.39</v>
      </c>
      <c r="Q4" s="44">
        <v>5</v>
      </c>
      <c r="R4" s="8">
        <v>35329</v>
      </c>
      <c r="S4" s="23">
        <v>39784.175000000003</v>
      </c>
      <c r="T4" s="8">
        <v>23.940999999999999</v>
      </c>
      <c r="U4" s="45">
        <f>((S4-R4-Q4)*T4)/100</f>
        <v>1065.4163967500008</v>
      </c>
      <c r="V4" s="8"/>
      <c r="W4" s="56"/>
      <c r="X4" s="1"/>
      <c r="Y4" s="1"/>
      <c r="Z4" s="1"/>
      <c r="AA4" s="1"/>
      <c r="AB4" s="1"/>
      <c r="AC4" s="1"/>
    </row>
    <row r="5" spans="1:29" x14ac:dyDescent="0.25">
      <c r="A5" s="22" t="s">
        <v>32</v>
      </c>
      <c r="B5" s="16">
        <v>23274529539462</v>
      </c>
      <c r="C5" s="8" t="s">
        <v>33</v>
      </c>
      <c r="D5" s="16">
        <v>591524</v>
      </c>
      <c r="E5" s="34">
        <v>43272</v>
      </c>
      <c r="F5" s="8">
        <v>2017</v>
      </c>
      <c r="G5" s="1">
        <v>11624</v>
      </c>
      <c r="H5" s="2">
        <v>2735.11</v>
      </c>
      <c r="I5" s="1">
        <v>10748</v>
      </c>
      <c r="J5" s="2">
        <v>2545.2299999999996</v>
      </c>
      <c r="K5" s="1">
        <v>10302</v>
      </c>
      <c r="L5" s="2">
        <v>2446.02</v>
      </c>
      <c r="M5" s="1">
        <v>9353</v>
      </c>
      <c r="N5" s="2">
        <v>2218</v>
      </c>
      <c r="O5" s="8">
        <v>11731</v>
      </c>
      <c r="P5" s="2">
        <v>2808.52</v>
      </c>
      <c r="Q5" s="44">
        <v>5</v>
      </c>
      <c r="R5" s="8">
        <v>53763</v>
      </c>
      <c r="S5" s="23">
        <v>59639.199000000001</v>
      </c>
      <c r="T5" s="8">
        <v>23.940999999999999</v>
      </c>
      <c r="U5" s="45">
        <f t="shared" ref="U5:U16" si="0">((S5-R5-Q5)*T5)/100</f>
        <v>1405.6237525899999</v>
      </c>
      <c r="V5" s="8"/>
      <c r="W5" s="56"/>
      <c r="X5" s="1"/>
      <c r="Y5" s="1"/>
      <c r="Z5" s="1"/>
      <c r="AA5" s="1"/>
      <c r="AB5" s="1"/>
      <c r="AC5" s="1"/>
    </row>
    <row r="6" spans="1:29" x14ac:dyDescent="0.25">
      <c r="A6" s="28" t="s">
        <v>34</v>
      </c>
      <c r="B6" s="16">
        <v>23286975270240</v>
      </c>
      <c r="C6" s="8" t="s">
        <v>35</v>
      </c>
      <c r="D6" s="16">
        <v>591613</v>
      </c>
      <c r="E6" s="34">
        <v>43301</v>
      </c>
      <c r="F6" s="8">
        <v>2017</v>
      </c>
      <c r="G6" s="1">
        <v>11573</v>
      </c>
      <c r="H6" s="2">
        <v>2723.34</v>
      </c>
      <c r="I6" s="1">
        <v>11238</v>
      </c>
      <c r="J6" s="2">
        <v>2609.3199999999997</v>
      </c>
      <c r="K6" s="1">
        <v>9644</v>
      </c>
      <c r="L6" s="2">
        <v>2290.17</v>
      </c>
      <c r="M6" s="1">
        <v>12066</v>
      </c>
      <c r="N6" s="2">
        <v>2861</v>
      </c>
      <c r="O6" s="8">
        <v>10723</v>
      </c>
      <c r="P6" s="2">
        <v>2567.19</v>
      </c>
      <c r="Q6" s="44">
        <v>5</v>
      </c>
      <c r="R6" s="8">
        <v>55249</v>
      </c>
      <c r="S6" s="23">
        <v>59913.281000000003</v>
      </c>
      <c r="T6" s="8">
        <v>23.94</v>
      </c>
      <c r="U6" s="45">
        <f t="shared" si="0"/>
        <v>1115.4318714000008</v>
      </c>
      <c r="V6" s="8"/>
      <c r="W6" s="56"/>
      <c r="X6" s="1"/>
      <c r="Y6" s="1"/>
      <c r="Z6" s="1"/>
      <c r="AA6" s="1"/>
      <c r="AB6" s="1"/>
      <c r="AC6" s="1"/>
    </row>
    <row r="7" spans="1:29" x14ac:dyDescent="0.25">
      <c r="A7" s="29" t="s">
        <v>36</v>
      </c>
      <c r="B7" s="16">
        <v>23290737931963</v>
      </c>
      <c r="C7" s="29" t="s">
        <v>37</v>
      </c>
      <c r="D7" s="16">
        <v>604549</v>
      </c>
      <c r="E7" s="35">
        <v>43311</v>
      </c>
      <c r="F7" s="29">
        <v>2017</v>
      </c>
      <c r="G7" s="1">
        <v>11603</v>
      </c>
      <c r="H7" s="2">
        <v>2274.19</v>
      </c>
      <c r="I7" s="1">
        <v>11184</v>
      </c>
      <c r="J7" s="2">
        <v>2204.7800000000002</v>
      </c>
      <c r="K7" s="1">
        <v>10655</v>
      </c>
      <c r="L7" s="2">
        <v>2106.48</v>
      </c>
      <c r="M7" s="1">
        <v>10744</v>
      </c>
      <c r="N7" s="2">
        <v>2121.2800000000002</v>
      </c>
      <c r="O7" s="8">
        <v>10762</v>
      </c>
      <c r="P7" s="12">
        <v>2145.3000000000002</v>
      </c>
      <c r="Q7" s="44">
        <v>6</v>
      </c>
      <c r="R7" s="8">
        <v>54960</v>
      </c>
      <c r="S7" s="23">
        <v>59243.358</v>
      </c>
      <c r="T7" s="8">
        <v>19.934000000000001</v>
      </c>
      <c r="U7" s="45">
        <f t="shared" si="0"/>
        <v>852.64854372000002</v>
      </c>
      <c r="V7" s="8"/>
      <c r="W7" s="57"/>
      <c r="X7" s="1"/>
      <c r="Y7" s="1"/>
      <c r="Z7" s="1"/>
      <c r="AA7" s="1"/>
      <c r="AB7" s="1"/>
      <c r="AC7" s="1"/>
    </row>
    <row r="8" spans="1:29" x14ac:dyDescent="0.25">
      <c r="A8" s="28" t="s">
        <v>38</v>
      </c>
      <c r="B8" s="16">
        <v>23287119988097</v>
      </c>
      <c r="C8" s="8" t="s">
        <v>39</v>
      </c>
      <c r="D8" s="16">
        <v>591602</v>
      </c>
      <c r="E8" s="34">
        <v>43340</v>
      </c>
      <c r="F8" s="8">
        <v>2017</v>
      </c>
      <c r="G8" s="1">
        <v>10446</v>
      </c>
      <c r="H8" s="2">
        <v>2458.0500000000002</v>
      </c>
      <c r="I8" s="1">
        <v>9841</v>
      </c>
      <c r="J8" s="2">
        <v>2326.9699999999998</v>
      </c>
      <c r="K8" s="1">
        <v>9644</v>
      </c>
      <c r="L8" s="2">
        <v>2290.17</v>
      </c>
      <c r="M8" s="1">
        <v>9370</v>
      </c>
      <c r="N8" s="2">
        <v>2222.0300000000002</v>
      </c>
      <c r="O8" s="8">
        <v>9099</v>
      </c>
      <c r="P8" s="2">
        <v>2177.19</v>
      </c>
      <c r="Q8" s="44">
        <v>5</v>
      </c>
      <c r="R8" s="8">
        <v>48137</v>
      </c>
      <c r="S8" s="23">
        <v>50429.177000000003</v>
      </c>
      <c r="T8" s="8">
        <v>23.940999999999999</v>
      </c>
      <c r="U8" s="45">
        <f t="shared" si="0"/>
        <v>547.57304557000077</v>
      </c>
      <c r="V8" s="8"/>
      <c r="W8" s="56"/>
      <c r="X8" s="1"/>
      <c r="Y8" s="1"/>
      <c r="Z8" s="1"/>
      <c r="AA8" s="1"/>
      <c r="AB8" s="1"/>
      <c r="AC8" s="1"/>
    </row>
    <row r="9" spans="1:29" x14ac:dyDescent="0.25">
      <c r="A9" s="29" t="s">
        <v>40</v>
      </c>
      <c r="B9" s="16">
        <v>23201447050347</v>
      </c>
      <c r="C9" s="29" t="s">
        <v>41</v>
      </c>
      <c r="D9" s="16">
        <v>591745</v>
      </c>
      <c r="E9" s="35">
        <v>43354</v>
      </c>
      <c r="F9" s="29">
        <v>2017</v>
      </c>
      <c r="G9" s="1">
        <v>10726</v>
      </c>
      <c r="H9" s="2">
        <v>2523.96</v>
      </c>
      <c r="I9" s="1">
        <v>9977</v>
      </c>
      <c r="J9" s="2">
        <v>2363.04</v>
      </c>
      <c r="K9" s="1">
        <v>9865</v>
      </c>
      <c r="L9" s="2">
        <v>2342.44</v>
      </c>
      <c r="M9" s="1">
        <v>10162</v>
      </c>
      <c r="N9" s="2">
        <v>2409.85</v>
      </c>
      <c r="O9" s="8">
        <v>9964</v>
      </c>
      <c r="P9" s="2">
        <v>2385.48</v>
      </c>
      <c r="Q9" s="44">
        <v>4</v>
      </c>
      <c r="R9" s="8">
        <v>48465</v>
      </c>
      <c r="S9" s="23">
        <v>50251.927000000003</v>
      </c>
      <c r="T9" s="8">
        <v>23.940999999999999</v>
      </c>
      <c r="U9" s="45">
        <f t="shared" si="0"/>
        <v>426.85055307000073</v>
      </c>
      <c r="V9" s="8"/>
      <c r="W9" s="56"/>
      <c r="X9" s="1"/>
      <c r="Y9" s="1"/>
      <c r="Z9" s="1"/>
      <c r="AA9" s="1"/>
      <c r="AB9" s="1"/>
      <c r="AC9" s="1"/>
    </row>
    <row r="10" spans="1:29" x14ac:dyDescent="0.25">
      <c r="A10" s="29" t="s">
        <v>42</v>
      </c>
      <c r="B10" s="16">
        <v>23287264705857</v>
      </c>
      <c r="C10" s="29" t="s">
        <v>43</v>
      </c>
      <c r="D10" s="16">
        <v>591555</v>
      </c>
      <c r="E10" s="35">
        <v>43354</v>
      </c>
      <c r="F10" s="29">
        <v>2017</v>
      </c>
      <c r="G10" s="1">
        <v>10726</v>
      </c>
      <c r="H10" s="2">
        <v>2523.96</v>
      </c>
      <c r="I10" s="1">
        <v>10044</v>
      </c>
      <c r="J10" s="2">
        <v>2377.9699999999998</v>
      </c>
      <c r="K10" s="1">
        <v>9359</v>
      </c>
      <c r="L10" s="2">
        <v>2264.75</v>
      </c>
      <c r="M10" s="1">
        <v>9556</v>
      </c>
      <c r="N10" s="2">
        <v>2266.17</v>
      </c>
      <c r="O10" s="8">
        <v>8805</v>
      </c>
      <c r="P10" s="2">
        <v>2108.0100000000002</v>
      </c>
      <c r="Q10" s="44">
        <v>5</v>
      </c>
      <c r="R10" s="8">
        <v>50908</v>
      </c>
      <c r="S10" s="23">
        <v>52897.603000000003</v>
      </c>
      <c r="T10" s="8">
        <v>23.940999999999999</v>
      </c>
      <c r="U10" s="45">
        <f t="shared" si="0"/>
        <v>475.13380423000069</v>
      </c>
      <c r="V10" s="8"/>
      <c r="W10" s="56"/>
      <c r="X10" s="1"/>
      <c r="Y10" s="1"/>
      <c r="Z10" s="1"/>
      <c r="AA10" s="1"/>
      <c r="AB10" s="1"/>
      <c r="AC10" s="1"/>
    </row>
    <row r="11" spans="1:29" x14ac:dyDescent="0.25">
      <c r="A11" s="28" t="s">
        <v>44</v>
      </c>
      <c r="B11" s="16">
        <v>23258755298302</v>
      </c>
      <c r="C11" s="8" t="s">
        <v>45</v>
      </c>
      <c r="D11" s="16">
        <v>601522</v>
      </c>
      <c r="E11" s="34">
        <v>43522</v>
      </c>
      <c r="F11" s="8">
        <v>2017</v>
      </c>
      <c r="G11" s="1"/>
      <c r="H11" s="2"/>
      <c r="I11" s="1">
        <v>11608</v>
      </c>
      <c r="J11" s="2">
        <v>2274.38</v>
      </c>
      <c r="K11" s="1">
        <v>11042</v>
      </c>
      <c r="L11" s="2">
        <v>2169.1</v>
      </c>
      <c r="M11" s="1">
        <v>10760</v>
      </c>
      <c r="N11" s="2">
        <v>2111.3000000000002</v>
      </c>
      <c r="O11" s="1">
        <v>11433</v>
      </c>
      <c r="P11" s="2">
        <v>2263.85</v>
      </c>
      <c r="Q11" s="44">
        <v>4</v>
      </c>
      <c r="R11" s="8">
        <v>44847</v>
      </c>
      <c r="S11" s="23">
        <v>54907.749000000003</v>
      </c>
      <c r="T11" s="8">
        <v>19.800999999999998</v>
      </c>
      <c r="U11" s="45">
        <f t="shared" si="0"/>
        <v>1991.3368694900005</v>
      </c>
      <c r="V11" s="1"/>
      <c r="W11" s="56"/>
      <c r="X11" s="1"/>
      <c r="Y11" s="1"/>
      <c r="Z11" s="1"/>
      <c r="AA11" s="1"/>
      <c r="AB11" s="20"/>
      <c r="AC11" s="1"/>
    </row>
    <row r="12" spans="1:29" x14ac:dyDescent="0.25">
      <c r="A12" s="28" t="s">
        <v>46</v>
      </c>
      <c r="B12" s="16">
        <v>23297250233006</v>
      </c>
      <c r="C12" s="8" t="s">
        <v>47</v>
      </c>
      <c r="D12" s="16">
        <v>600167</v>
      </c>
      <c r="E12" s="34">
        <v>43535</v>
      </c>
      <c r="F12" s="8">
        <v>2017</v>
      </c>
      <c r="G12" s="1"/>
      <c r="H12" s="2"/>
      <c r="I12" s="1">
        <v>11666</v>
      </c>
      <c r="J12" s="2">
        <v>2282.0300000000002</v>
      </c>
      <c r="K12" s="1">
        <v>11168</v>
      </c>
      <c r="L12" s="2">
        <v>2190.52</v>
      </c>
      <c r="M12" s="1">
        <v>10697</v>
      </c>
      <c r="N12" s="2">
        <v>2095</v>
      </c>
      <c r="O12" s="1">
        <v>11477</v>
      </c>
      <c r="P12" s="2">
        <v>2272.56</v>
      </c>
      <c r="Q12" s="44">
        <v>22</v>
      </c>
      <c r="R12" s="8">
        <v>45030</v>
      </c>
      <c r="S12" s="23">
        <v>54646.089</v>
      </c>
      <c r="T12" s="8">
        <v>19.800999999999998</v>
      </c>
      <c r="U12" s="45">
        <f t="shared" si="0"/>
        <v>1899.7255628899998</v>
      </c>
      <c r="V12" s="1"/>
      <c r="W12" s="56"/>
      <c r="X12" s="1"/>
      <c r="Y12" s="1"/>
      <c r="Z12" s="1"/>
      <c r="AA12" s="1"/>
      <c r="AB12" s="1"/>
      <c r="AC12" s="1"/>
    </row>
    <row r="13" spans="1:29" x14ac:dyDescent="0.25">
      <c r="A13" s="29" t="s">
        <v>48</v>
      </c>
      <c r="B13" s="16">
        <v>23149348612509</v>
      </c>
      <c r="C13" s="29" t="s">
        <v>49</v>
      </c>
      <c r="D13" s="16">
        <v>604554</v>
      </c>
      <c r="E13" s="35">
        <v>43538</v>
      </c>
      <c r="F13" s="29">
        <v>4310</v>
      </c>
      <c r="G13" s="1"/>
      <c r="H13" s="2"/>
      <c r="I13" s="1">
        <v>11869</v>
      </c>
      <c r="J13" s="2">
        <v>2325.54</v>
      </c>
      <c r="K13" s="1">
        <v>10618</v>
      </c>
      <c r="L13" s="2">
        <v>2085.7800000000002</v>
      </c>
      <c r="M13" s="1">
        <v>10527</v>
      </c>
      <c r="N13" s="2">
        <v>2065.36</v>
      </c>
      <c r="O13" s="1">
        <v>11237</v>
      </c>
      <c r="P13" s="2">
        <v>2225.04</v>
      </c>
      <c r="Q13" s="44">
        <v>5</v>
      </c>
      <c r="R13" s="8">
        <v>44256</v>
      </c>
      <c r="S13" s="23">
        <v>53516.862999999998</v>
      </c>
      <c r="T13" s="8">
        <v>19.800999999999998</v>
      </c>
      <c r="U13" s="45">
        <f t="shared" si="0"/>
        <v>1832.7534326299992</v>
      </c>
      <c r="V13" s="1"/>
      <c r="W13" s="56"/>
      <c r="X13" s="1"/>
      <c r="Y13" s="1"/>
      <c r="Z13" s="1"/>
      <c r="AA13" s="1"/>
      <c r="AB13" s="1"/>
      <c r="AC13" s="1"/>
    </row>
    <row r="14" spans="1:29" x14ac:dyDescent="0.25">
      <c r="A14" s="28" t="s">
        <v>50</v>
      </c>
      <c r="B14" s="16">
        <v>23216497696724</v>
      </c>
      <c r="C14" s="8" t="s">
        <v>47</v>
      </c>
      <c r="D14" s="16">
        <v>654591</v>
      </c>
      <c r="E14" s="35">
        <v>43851</v>
      </c>
      <c r="F14" s="8">
        <v>2017</v>
      </c>
      <c r="G14" s="1"/>
      <c r="H14" s="2"/>
      <c r="I14" s="1"/>
      <c r="J14" s="2"/>
      <c r="K14" s="1">
        <v>46147</v>
      </c>
      <c r="L14" s="2">
        <v>5566</v>
      </c>
      <c r="M14" s="1">
        <v>42207</v>
      </c>
      <c r="N14" s="2">
        <v>5084.2</v>
      </c>
      <c r="O14" s="8">
        <v>46456</v>
      </c>
      <c r="P14" s="2">
        <v>5649.51</v>
      </c>
      <c r="Q14" s="44">
        <v>34</v>
      </c>
      <c r="R14" s="8">
        <v>134844</v>
      </c>
      <c r="S14" s="23">
        <v>179506.50599999999</v>
      </c>
      <c r="T14" s="8">
        <v>12.131</v>
      </c>
      <c r="U14" s="45">
        <f t="shared" si="0"/>
        <v>5413.8840628599992</v>
      </c>
      <c r="V14" s="8"/>
      <c r="W14" s="56"/>
      <c r="X14" s="1"/>
      <c r="Y14" s="1"/>
      <c r="Z14" s="1"/>
      <c r="AA14" s="1"/>
      <c r="AB14" s="1"/>
      <c r="AC14" s="1"/>
    </row>
    <row r="15" spans="1:29" ht="17.25" customHeight="1" x14ac:dyDescent="0.25">
      <c r="A15" s="28" t="s">
        <v>51</v>
      </c>
      <c r="B15" s="16">
        <v>23284370345361</v>
      </c>
      <c r="C15" s="8" t="s">
        <v>52</v>
      </c>
      <c r="D15" s="16">
        <v>649757</v>
      </c>
      <c r="E15" s="35">
        <v>43853</v>
      </c>
      <c r="F15" s="8">
        <v>2017</v>
      </c>
      <c r="G15" s="1"/>
      <c r="H15" s="2"/>
      <c r="I15" s="1"/>
      <c r="J15" s="2"/>
      <c r="K15" s="1">
        <v>46242</v>
      </c>
      <c r="L15" s="2">
        <v>5576.34</v>
      </c>
      <c r="M15" s="1">
        <v>43936</v>
      </c>
      <c r="N15" s="2">
        <v>5291.42</v>
      </c>
      <c r="O15" s="1">
        <v>44827</v>
      </c>
      <c r="P15" s="2">
        <v>5451.41</v>
      </c>
      <c r="Q15" s="44">
        <v>41</v>
      </c>
      <c r="R15" s="8">
        <v>135046</v>
      </c>
      <c r="S15" s="23">
        <v>178603.106</v>
      </c>
      <c r="T15" s="8">
        <v>12.161</v>
      </c>
      <c r="U15" s="45">
        <f t="shared" si="0"/>
        <v>5291.9936506600006</v>
      </c>
      <c r="V15" s="1"/>
      <c r="W15" s="56"/>
      <c r="X15" s="1"/>
      <c r="Y15" s="1"/>
      <c r="Z15" s="1"/>
      <c r="AA15" s="1"/>
      <c r="AB15" s="1"/>
      <c r="AC15" s="1"/>
    </row>
    <row r="16" spans="1:29" x14ac:dyDescent="0.25">
      <c r="A16" s="28" t="s">
        <v>53</v>
      </c>
      <c r="B16" s="16">
        <v>23285383369584</v>
      </c>
      <c r="C16" s="8" t="s">
        <v>54</v>
      </c>
      <c r="D16" s="16">
        <v>655254</v>
      </c>
      <c r="E16" s="35">
        <v>43984</v>
      </c>
      <c r="F16" s="8">
        <v>2017</v>
      </c>
      <c r="G16" s="1"/>
      <c r="H16" s="2"/>
      <c r="I16" s="1"/>
      <c r="J16" s="2"/>
      <c r="K16" s="1">
        <v>41850</v>
      </c>
      <c r="L16" s="2">
        <v>5047.1899999999996</v>
      </c>
      <c r="M16" s="1">
        <v>35441</v>
      </c>
      <c r="N16" s="2">
        <v>4268.43</v>
      </c>
      <c r="O16" s="1">
        <v>45965</v>
      </c>
      <c r="P16" s="2">
        <v>5461.24</v>
      </c>
      <c r="Q16" s="44">
        <v>33</v>
      </c>
      <c r="R16" s="8">
        <v>123289</v>
      </c>
      <c r="S16" s="23">
        <v>148390.22099999999</v>
      </c>
      <c r="T16" s="8">
        <v>12.161</v>
      </c>
      <c r="U16" s="45">
        <f t="shared" si="0"/>
        <v>3048.5463558099991</v>
      </c>
      <c r="V16" s="1"/>
      <c r="W16" s="56"/>
      <c r="X16" s="1"/>
      <c r="Y16" s="1"/>
      <c r="Z16" s="1"/>
      <c r="AA16" s="1"/>
      <c r="AB16" s="1"/>
      <c r="AC16" s="1"/>
    </row>
    <row r="17" spans="1:29" x14ac:dyDescent="0.25">
      <c r="A17" s="8" t="s">
        <v>55</v>
      </c>
      <c r="B17" s="36">
        <v>50037426930470</v>
      </c>
      <c r="C17" s="37" t="s">
        <v>56</v>
      </c>
      <c r="D17" s="16">
        <v>743785024</v>
      </c>
      <c r="E17" s="35">
        <v>44901</v>
      </c>
      <c r="F17" s="8">
        <v>2017</v>
      </c>
      <c r="G17" s="1"/>
      <c r="H17" s="2"/>
      <c r="I17" s="1"/>
      <c r="J17" s="2"/>
      <c r="K17" s="1"/>
      <c r="L17" s="2"/>
      <c r="M17" s="8">
        <v>45555</v>
      </c>
      <c r="N17" s="2">
        <v>5081.91</v>
      </c>
      <c r="O17" s="1">
        <v>44553</v>
      </c>
      <c r="P17" s="19">
        <v>5169.71</v>
      </c>
      <c r="Q17" s="44">
        <v>6</v>
      </c>
      <c r="R17" s="8">
        <v>90053</v>
      </c>
      <c r="S17" s="8">
        <v>94238</v>
      </c>
      <c r="T17" s="8">
        <v>11.66</v>
      </c>
      <c r="U17" s="45">
        <f>((S17-R17--Q17)*0.975*T17)/100</f>
        <v>476.45383499999997</v>
      </c>
      <c r="V17" s="1"/>
      <c r="W17" s="58"/>
      <c r="X17" s="1"/>
      <c r="Y17" s="1"/>
      <c r="Z17" s="1"/>
      <c r="AA17" s="1"/>
      <c r="AB17" s="1"/>
      <c r="AC17" s="1"/>
    </row>
    <row r="18" spans="1:29" x14ac:dyDescent="0.25">
      <c r="A18" s="30" t="s">
        <v>15</v>
      </c>
      <c r="B18" s="16">
        <v>50025703793275</v>
      </c>
      <c r="C18" s="8" t="s">
        <v>57</v>
      </c>
      <c r="D18" s="38">
        <v>743853204</v>
      </c>
      <c r="E18" s="39">
        <v>44568</v>
      </c>
      <c r="F18" s="30">
        <v>4310</v>
      </c>
      <c r="G18" s="1"/>
      <c r="H18" s="2"/>
      <c r="I18" s="1"/>
      <c r="J18" s="2"/>
      <c r="K18" s="1"/>
      <c r="L18" s="2"/>
      <c r="M18" s="1"/>
      <c r="N18" s="2"/>
      <c r="O18" s="1">
        <v>11209</v>
      </c>
      <c r="P18" s="2">
        <v>1694.8</v>
      </c>
      <c r="Q18" s="44">
        <v>3</v>
      </c>
      <c r="R18" s="8">
        <v>11209</v>
      </c>
      <c r="S18" s="8">
        <v>22571</v>
      </c>
      <c r="T18" s="8">
        <v>15.12</v>
      </c>
      <c r="U18" s="45">
        <f t="shared" ref="U18:U19" si="1">((S18-R18--Q18)*0.975*T18)/100</f>
        <v>1675.4282999999998</v>
      </c>
      <c r="V18" s="1">
        <v>10864</v>
      </c>
      <c r="W18" s="56">
        <v>1686.93</v>
      </c>
      <c r="X18" s="8">
        <v>22076</v>
      </c>
      <c r="Y18" s="1"/>
      <c r="Z18" s="1">
        <v>6</v>
      </c>
      <c r="AA18" s="1"/>
      <c r="AB18" s="1"/>
      <c r="AC18" s="1"/>
    </row>
    <row r="19" spans="1:29" x14ac:dyDescent="0.25">
      <c r="A19" s="28" t="s">
        <v>58</v>
      </c>
      <c r="B19" s="40">
        <v>50038865323180</v>
      </c>
      <c r="C19" s="41" t="s">
        <v>59</v>
      </c>
      <c r="D19" s="16"/>
      <c r="E19" s="35">
        <v>45266</v>
      </c>
      <c r="F19" s="8">
        <v>2020</v>
      </c>
      <c r="G19" s="1"/>
      <c r="H19" s="2"/>
      <c r="I19" s="1"/>
      <c r="J19" s="2"/>
      <c r="K19" s="1"/>
      <c r="L19" s="2"/>
      <c r="M19" s="1"/>
      <c r="N19" s="2"/>
      <c r="O19" s="1"/>
      <c r="P19" s="2"/>
      <c r="Q19" s="44">
        <v>0</v>
      </c>
      <c r="R19" s="8">
        <v>0</v>
      </c>
      <c r="S19" s="8">
        <v>969</v>
      </c>
      <c r="T19" s="8">
        <v>14.58</v>
      </c>
      <c r="U19" s="45">
        <f t="shared" si="1"/>
        <v>137.74819500000001</v>
      </c>
      <c r="V19" s="1"/>
      <c r="W19" s="56"/>
      <c r="X19" s="1"/>
      <c r="Y19" s="1"/>
      <c r="Z19" s="1"/>
      <c r="AA19" s="1"/>
      <c r="AB19" s="1"/>
      <c r="AC19" s="1"/>
    </row>
    <row r="20" spans="1:29" x14ac:dyDescent="0.25">
      <c r="A20" s="8" t="s">
        <v>21</v>
      </c>
      <c r="B20" s="31"/>
      <c r="C20" s="31"/>
      <c r="D20" s="31"/>
      <c r="E20" s="31"/>
      <c r="F20" s="31"/>
      <c r="G20" s="1">
        <f t="shared" ref="G20:P20" si="2">SUM(G4:G18)</f>
        <v>74084</v>
      </c>
      <c r="H20" s="13">
        <f t="shared" si="2"/>
        <v>16976.099999999999</v>
      </c>
      <c r="I20" s="1">
        <f t="shared" si="2"/>
        <v>105373</v>
      </c>
      <c r="J20" s="13">
        <f t="shared" si="2"/>
        <v>23012.949999999997</v>
      </c>
      <c r="K20" s="1">
        <f t="shared" si="2"/>
        <v>233371</v>
      </c>
      <c r="L20" s="13">
        <f t="shared" si="2"/>
        <v>37997.33</v>
      </c>
      <c r="M20" s="1">
        <f t="shared" si="2"/>
        <v>267281</v>
      </c>
      <c r="N20" s="13">
        <f t="shared" si="2"/>
        <v>41733.350000000006</v>
      </c>
      <c r="O20" s="1">
        <f t="shared" si="2"/>
        <v>295244</v>
      </c>
      <c r="P20" s="13">
        <f t="shared" si="2"/>
        <v>46055.199999999997</v>
      </c>
      <c r="Q20" s="24"/>
      <c r="R20" s="14"/>
      <c r="S20" s="14"/>
      <c r="T20" s="1"/>
      <c r="U20" s="1"/>
      <c r="V20" s="1">
        <f t="shared" ref="V20:W20" si="3">SUM(V4:V18)</f>
        <v>10864</v>
      </c>
      <c r="W20" s="59">
        <f t="shared" si="3"/>
        <v>1686.93</v>
      </c>
      <c r="X20" s="1"/>
      <c r="Y20" s="1"/>
      <c r="Z20" s="1"/>
      <c r="AA20" s="1"/>
      <c r="AB20" s="1"/>
      <c r="AC20" s="1"/>
    </row>
    <row r="21" spans="1:29" x14ac:dyDescent="0.25">
      <c r="A21" s="10"/>
      <c r="B21" s="42"/>
      <c r="C21" s="42"/>
      <c r="D21" s="42"/>
      <c r="E21" s="42"/>
      <c r="F21" s="42"/>
      <c r="G21" s="10"/>
      <c r="H21" s="10"/>
      <c r="I21" s="10"/>
      <c r="K21" s="10"/>
      <c r="L21" s="10"/>
      <c r="M21" s="5"/>
      <c r="N21" s="5"/>
      <c r="O21" s="10"/>
    </row>
    <row r="22" spans="1:29" x14ac:dyDescent="0.25">
      <c r="A22" s="48" t="s">
        <v>18</v>
      </c>
      <c r="B22" s="49"/>
      <c r="C22" s="49"/>
      <c r="D22" s="49"/>
      <c r="E22" s="49"/>
      <c r="F22" s="49"/>
      <c r="G22" s="49"/>
      <c r="H22" s="49"/>
      <c r="I22" s="49"/>
      <c r="J22" s="49"/>
      <c r="K22" s="50"/>
      <c r="M22" s="1" t="s">
        <v>23</v>
      </c>
      <c r="N22" s="1">
        <v>2019</v>
      </c>
      <c r="O22" s="1">
        <v>2020</v>
      </c>
      <c r="P22" s="1">
        <v>2021</v>
      </c>
      <c r="Q22" s="26"/>
      <c r="R22" s="1">
        <v>2022</v>
      </c>
      <c r="S22" s="1">
        <v>2023</v>
      </c>
    </row>
    <row r="23" spans="1:29" x14ac:dyDescent="0.25">
      <c r="A23" s="9"/>
      <c r="B23" s="48">
        <v>2020</v>
      </c>
      <c r="C23" s="49"/>
      <c r="D23" s="49"/>
      <c r="E23" s="49"/>
      <c r="F23" s="49"/>
      <c r="G23" s="49"/>
      <c r="H23" s="49"/>
      <c r="I23" s="49"/>
      <c r="J23" s="49"/>
      <c r="K23" s="50"/>
      <c r="M23" s="1" t="s">
        <v>22</v>
      </c>
      <c r="N23" s="1">
        <f>H20</f>
        <v>16976.099999999999</v>
      </c>
      <c r="O23" s="1">
        <f>J20</f>
        <v>23012.949999999997</v>
      </c>
      <c r="P23" s="1">
        <f>L20</f>
        <v>37997.33</v>
      </c>
      <c r="Q23" s="26"/>
      <c r="R23" s="1">
        <f>N20</f>
        <v>41733.350000000006</v>
      </c>
      <c r="S23" s="1">
        <f>P20</f>
        <v>46055.199999999997</v>
      </c>
    </row>
    <row r="24" spans="1:29" x14ac:dyDescent="0.25">
      <c r="A24" s="1"/>
      <c r="B24" s="48" t="s">
        <v>7</v>
      </c>
      <c r="C24" s="49"/>
      <c r="D24" s="49"/>
      <c r="E24" s="49"/>
      <c r="F24" s="49"/>
      <c r="G24" s="50"/>
      <c r="H24" s="48" t="s">
        <v>8</v>
      </c>
      <c r="I24" s="50"/>
      <c r="J24" s="48" t="s">
        <v>9</v>
      </c>
      <c r="K24" s="50"/>
    </row>
    <row r="25" spans="1:29" x14ac:dyDescent="0.25">
      <c r="A25" s="1"/>
      <c r="B25" s="8"/>
      <c r="C25" s="8"/>
      <c r="D25" s="8"/>
      <c r="E25" s="8"/>
      <c r="F25" s="8"/>
      <c r="G25" s="1"/>
      <c r="H25" s="1"/>
      <c r="I25" s="1"/>
      <c r="J25" s="1"/>
      <c r="K25" s="1"/>
    </row>
    <row r="26" spans="1:29" x14ac:dyDescent="0.25">
      <c r="A26" s="1" t="s">
        <v>0</v>
      </c>
      <c r="B26" s="8">
        <v>5555</v>
      </c>
      <c r="C26" s="8"/>
      <c r="D26" s="8"/>
      <c r="E26" s="8"/>
      <c r="F26" s="8"/>
      <c r="G26" s="1">
        <v>1315.62</v>
      </c>
      <c r="H26" s="1">
        <v>5193</v>
      </c>
      <c r="I26" s="1">
        <v>1229.6099999999999</v>
      </c>
      <c r="J26" s="1">
        <f>B26+H26</f>
        <v>10748</v>
      </c>
      <c r="K26" s="1">
        <f>G26+I26</f>
        <v>2545.2299999999996</v>
      </c>
    </row>
    <row r="27" spans="1:29" x14ac:dyDescent="0.25">
      <c r="A27" s="1" t="s">
        <v>3</v>
      </c>
      <c r="B27" s="8">
        <v>4553</v>
      </c>
      <c r="C27" s="8"/>
      <c r="D27" s="8"/>
      <c r="E27" s="8"/>
      <c r="F27" s="8"/>
      <c r="G27" s="1">
        <v>1078.22</v>
      </c>
      <c r="H27" s="1">
        <v>6685</v>
      </c>
      <c r="I27" s="1">
        <v>1531.1</v>
      </c>
      <c r="J27" s="1">
        <f t="shared" ref="J27:J31" si="4">B27+H27</f>
        <v>11238</v>
      </c>
      <c r="K27" s="1">
        <f t="shared" ref="K27:K31" si="5">G27+I27</f>
        <v>2609.3199999999997</v>
      </c>
    </row>
    <row r="28" spans="1:29" x14ac:dyDescent="0.25">
      <c r="A28" s="1"/>
      <c r="B28" s="8"/>
      <c r="C28" s="8"/>
      <c r="D28" s="8"/>
      <c r="E28" s="8"/>
      <c r="F28" s="8"/>
      <c r="G28" s="1"/>
      <c r="H28" s="1"/>
      <c r="I28" s="1"/>
      <c r="J28" s="1"/>
      <c r="K28" s="1"/>
    </row>
    <row r="29" spans="1:29" x14ac:dyDescent="0.25">
      <c r="A29" s="1" t="s">
        <v>4</v>
      </c>
      <c r="B29" s="8">
        <v>2310</v>
      </c>
      <c r="C29" s="8"/>
      <c r="D29" s="8"/>
      <c r="E29" s="8"/>
      <c r="F29" s="8"/>
      <c r="G29" s="1">
        <v>543</v>
      </c>
      <c r="H29" s="1">
        <v>7531</v>
      </c>
      <c r="I29" s="1">
        <v>1783.53</v>
      </c>
      <c r="J29" s="1">
        <f t="shared" si="4"/>
        <v>9841</v>
      </c>
      <c r="K29" s="1">
        <f t="shared" si="5"/>
        <v>2326.5299999999997</v>
      </c>
    </row>
    <row r="30" spans="1:29" x14ac:dyDescent="0.25">
      <c r="A30" s="1" t="s">
        <v>5</v>
      </c>
      <c r="B30" s="8">
        <v>1729</v>
      </c>
      <c r="C30" s="8"/>
      <c r="D30" s="8"/>
      <c r="E30" s="8"/>
      <c r="F30" s="8"/>
      <c r="G30" s="1">
        <v>409.63</v>
      </c>
      <c r="H30" s="1">
        <v>8248</v>
      </c>
      <c r="I30" s="1">
        <v>1953.41</v>
      </c>
      <c r="J30" s="1">
        <f t="shared" si="4"/>
        <v>9977</v>
      </c>
      <c r="K30" s="1">
        <f t="shared" si="5"/>
        <v>2363.04</v>
      </c>
    </row>
    <row r="31" spans="1:29" x14ac:dyDescent="0.25">
      <c r="A31" s="1" t="s">
        <v>6</v>
      </c>
      <c r="B31" s="8">
        <v>1938</v>
      </c>
      <c r="C31" s="8"/>
      <c r="D31" s="8"/>
      <c r="E31" s="8"/>
      <c r="F31" s="8"/>
      <c r="G31" s="1">
        <v>458.68</v>
      </c>
      <c r="H31" s="1">
        <v>8106</v>
      </c>
      <c r="I31" s="1">
        <v>1919.29</v>
      </c>
      <c r="J31" s="1">
        <f t="shared" si="4"/>
        <v>10044</v>
      </c>
      <c r="K31" s="1">
        <f t="shared" si="5"/>
        <v>2377.9699999999998</v>
      </c>
    </row>
    <row r="32" spans="1:29" x14ac:dyDescent="0.25">
      <c r="A32" s="10"/>
      <c r="B32" s="42"/>
      <c r="C32" s="42"/>
      <c r="D32" s="42"/>
      <c r="E32" s="42"/>
      <c r="F32" s="42"/>
      <c r="G32" s="10"/>
      <c r="H32" s="10"/>
      <c r="I32" s="10"/>
      <c r="K32" s="10"/>
      <c r="L32" s="10"/>
      <c r="M32" s="5"/>
      <c r="N32" s="5"/>
      <c r="O32" s="10"/>
    </row>
    <row r="33" spans="1:21" x14ac:dyDescent="0.25">
      <c r="A33" s="10"/>
      <c r="B33" s="42"/>
      <c r="C33" s="42"/>
      <c r="D33" s="42"/>
      <c r="E33" s="42"/>
      <c r="F33" s="42"/>
      <c r="G33" s="10"/>
      <c r="H33" s="10"/>
      <c r="I33" s="10"/>
      <c r="K33" s="10"/>
      <c r="L33" s="10"/>
      <c r="M33" s="5"/>
      <c r="N33" s="5"/>
      <c r="O33" s="10"/>
    </row>
    <row r="34" spans="1:21" x14ac:dyDescent="0.25">
      <c r="A34" s="10"/>
      <c r="B34" s="42"/>
      <c r="C34" s="42"/>
      <c r="D34" s="42"/>
      <c r="E34" s="42"/>
      <c r="F34" s="42"/>
      <c r="G34" s="10"/>
      <c r="H34" s="10"/>
      <c r="I34" s="10"/>
      <c r="K34" s="10"/>
      <c r="L34" s="10"/>
      <c r="M34" s="5"/>
      <c r="N34" s="5"/>
      <c r="O34" s="10"/>
    </row>
    <row r="35" spans="1:21" x14ac:dyDescent="0.25">
      <c r="A35" s="10"/>
      <c r="B35" s="42"/>
      <c r="C35" s="42"/>
      <c r="D35" s="42"/>
      <c r="E35" s="42"/>
      <c r="F35" s="42"/>
      <c r="G35" s="10"/>
      <c r="H35" s="10"/>
      <c r="I35" s="10"/>
      <c r="K35" s="10"/>
      <c r="L35" s="10"/>
      <c r="M35" s="5"/>
      <c r="N35" s="5"/>
      <c r="O35" s="10"/>
    </row>
    <row r="36" spans="1:21" x14ac:dyDescent="0.25">
      <c r="A36" s="10"/>
      <c r="B36" s="42"/>
      <c r="C36" s="42"/>
      <c r="D36" s="42"/>
      <c r="E36" s="42"/>
      <c r="F36" s="42"/>
      <c r="G36" s="10"/>
      <c r="H36" s="10"/>
      <c r="I36" s="10"/>
      <c r="K36" s="10"/>
      <c r="L36" s="10"/>
      <c r="M36" s="5"/>
      <c r="N36" s="5"/>
      <c r="O36" s="10"/>
    </row>
    <row r="37" spans="1:21" x14ac:dyDescent="0.25">
      <c r="A37" s="10"/>
      <c r="B37" s="42"/>
      <c r="C37" s="42"/>
      <c r="D37" s="42"/>
      <c r="E37" s="42"/>
      <c r="F37" s="42"/>
      <c r="G37" s="10"/>
      <c r="H37" s="10"/>
      <c r="I37" s="10"/>
      <c r="K37" s="10"/>
      <c r="L37" s="10"/>
      <c r="M37" s="5"/>
      <c r="N37" s="5"/>
      <c r="O37" s="10"/>
    </row>
    <row r="38" spans="1:21" x14ac:dyDescent="0.25">
      <c r="A38" s="10"/>
      <c r="B38" s="42"/>
      <c r="C38" s="42"/>
      <c r="D38" s="42"/>
      <c r="E38" s="42"/>
      <c r="F38" s="42"/>
      <c r="G38" s="10"/>
      <c r="H38" s="10"/>
      <c r="I38" s="10"/>
      <c r="K38" s="10"/>
      <c r="L38" s="10"/>
      <c r="M38" s="5"/>
      <c r="N38" s="5"/>
      <c r="O38" s="10"/>
    </row>
    <row r="39" spans="1:21" x14ac:dyDescent="0.25">
      <c r="A39" s="10"/>
      <c r="B39" s="42"/>
      <c r="C39" s="42"/>
      <c r="D39" s="42"/>
      <c r="E39" s="42"/>
      <c r="F39" s="42"/>
      <c r="G39" s="10"/>
      <c r="H39" s="10"/>
      <c r="I39" s="10"/>
      <c r="K39" s="10"/>
      <c r="L39" s="10"/>
      <c r="M39" s="5"/>
      <c r="N39" s="5"/>
      <c r="O39" s="10"/>
    </row>
    <row r="40" spans="1:21" x14ac:dyDescent="0.25">
      <c r="A40" s="10"/>
      <c r="B40" s="42"/>
      <c r="C40" s="42"/>
      <c r="D40" s="42"/>
      <c r="E40" s="42"/>
      <c r="F40" s="42"/>
      <c r="G40" s="10"/>
      <c r="H40" s="10"/>
      <c r="I40" s="10"/>
      <c r="K40" s="10"/>
      <c r="L40" s="10"/>
      <c r="M40" s="5"/>
      <c r="N40" s="5"/>
      <c r="O40" s="10"/>
    </row>
    <row r="41" spans="1:21" x14ac:dyDescent="0.25">
      <c r="A41" s="10"/>
      <c r="B41" s="42"/>
      <c r="C41" s="42"/>
      <c r="D41" s="42"/>
      <c r="E41" s="42"/>
      <c r="F41" s="42"/>
      <c r="G41" s="10"/>
      <c r="H41" s="10"/>
      <c r="I41" s="10"/>
      <c r="K41" s="10"/>
      <c r="L41" s="10"/>
      <c r="M41" s="5"/>
      <c r="N41" s="5"/>
      <c r="O41" s="10"/>
    </row>
    <row r="42" spans="1:21" x14ac:dyDescent="0.25">
      <c r="A42" s="10"/>
      <c r="B42" s="42"/>
      <c r="C42" s="42"/>
      <c r="D42" s="42"/>
      <c r="E42" s="42"/>
      <c r="F42" s="42"/>
      <c r="G42" s="10"/>
      <c r="H42" s="10"/>
      <c r="I42" s="10"/>
      <c r="K42" s="10"/>
      <c r="L42" s="10"/>
      <c r="M42" s="5"/>
      <c r="N42" s="5"/>
      <c r="O42" s="10"/>
    </row>
    <row r="43" spans="1:21" x14ac:dyDescent="0.25">
      <c r="A43" s="10"/>
      <c r="B43" s="42"/>
      <c r="C43" s="42"/>
      <c r="D43" s="42"/>
      <c r="E43" s="42"/>
      <c r="F43" s="42"/>
      <c r="G43" s="10"/>
      <c r="H43" s="10"/>
      <c r="I43" s="10"/>
      <c r="K43" s="10"/>
      <c r="L43" s="10"/>
      <c r="M43" s="5"/>
      <c r="N43" s="5"/>
      <c r="O43" s="10"/>
    </row>
    <row r="44" spans="1:21" x14ac:dyDescent="0.25">
      <c r="A44" s="10"/>
      <c r="B44" s="42"/>
      <c r="C44" s="42"/>
      <c r="D44" s="42"/>
      <c r="E44" s="42"/>
      <c r="F44" s="42"/>
      <c r="G44" s="10"/>
      <c r="H44" s="10"/>
      <c r="I44" s="10"/>
      <c r="K44" s="10"/>
      <c r="L44" s="10"/>
      <c r="M44" s="5"/>
      <c r="N44" s="5"/>
      <c r="O44" s="10"/>
    </row>
    <row r="45" spans="1:21" x14ac:dyDescent="0.25">
      <c r="A45" s="10"/>
      <c r="B45" s="42"/>
      <c r="C45" s="42"/>
      <c r="D45" s="42"/>
      <c r="E45" s="42"/>
      <c r="F45" s="42"/>
      <c r="G45" s="10"/>
      <c r="H45" s="10"/>
      <c r="I45" s="10"/>
      <c r="K45" s="10"/>
      <c r="L45" s="10"/>
      <c r="M45" s="5"/>
      <c r="N45" s="5"/>
      <c r="O45" s="10"/>
    </row>
    <row r="46" spans="1:21" x14ac:dyDescent="0.25">
      <c r="A46" s="10"/>
      <c r="B46" s="42"/>
      <c r="C46" s="42"/>
      <c r="D46" s="42"/>
      <c r="E46" s="42"/>
      <c r="F46" s="42"/>
      <c r="G46" s="10"/>
      <c r="H46" s="10"/>
      <c r="I46" s="10"/>
      <c r="K46" s="10"/>
      <c r="L46" s="10"/>
      <c r="M46" s="5"/>
      <c r="N46" s="5"/>
      <c r="O46" s="10"/>
    </row>
    <row r="47" spans="1:21" x14ac:dyDescent="0.25">
      <c r="A47" s="51" t="s">
        <v>19</v>
      </c>
      <c r="B47" s="51"/>
      <c r="C47" s="51"/>
      <c r="D47" s="51"/>
      <c r="E47" s="51"/>
      <c r="F47" s="51"/>
      <c r="G47" s="51"/>
      <c r="H47" s="51"/>
      <c r="I47" s="51"/>
      <c r="J47" s="46"/>
      <c r="K47" s="46"/>
      <c r="L47" s="10"/>
      <c r="M47" s="46" t="s">
        <v>14</v>
      </c>
      <c r="N47" s="46"/>
      <c r="O47" s="46"/>
      <c r="P47" s="46"/>
      <c r="Q47" s="46"/>
      <c r="R47" s="46"/>
      <c r="S47" s="46"/>
      <c r="T47" s="46"/>
      <c r="U47" s="46"/>
    </row>
    <row r="48" spans="1:21" x14ac:dyDescent="0.25">
      <c r="A48" s="1"/>
      <c r="B48" s="15" t="s">
        <v>10</v>
      </c>
      <c r="C48" s="15"/>
      <c r="D48" s="15"/>
      <c r="E48" s="15"/>
      <c r="F48" s="15"/>
      <c r="G48" s="3" t="s">
        <v>11</v>
      </c>
      <c r="H48" s="3" t="s">
        <v>12</v>
      </c>
      <c r="I48" s="3" t="s">
        <v>13</v>
      </c>
      <c r="J48" s="3" t="s">
        <v>16</v>
      </c>
      <c r="K48" s="3" t="s">
        <v>17</v>
      </c>
      <c r="L48" s="6"/>
      <c r="M48" s="9"/>
      <c r="N48" s="3" t="s">
        <v>10</v>
      </c>
      <c r="O48" s="3" t="s">
        <v>11</v>
      </c>
      <c r="P48" s="3" t="s">
        <v>12</v>
      </c>
      <c r="Q48" s="27"/>
      <c r="R48" s="17" t="s">
        <v>13</v>
      </c>
      <c r="S48" s="15" t="s">
        <v>16</v>
      </c>
      <c r="T48" s="3" t="s">
        <v>17</v>
      </c>
    </row>
    <row r="49" spans="1:20" x14ac:dyDescent="0.25">
      <c r="A49" s="1" t="str">
        <f t="shared" ref="A49:A63" si="6">A4</f>
        <v>Vestiaires de Donneville- 6kWc</v>
      </c>
      <c r="B49" s="16">
        <f>G4/6</f>
        <v>1231</v>
      </c>
      <c r="C49" s="16"/>
      <c r="D49" s="16"/>
      <c r="E49" s="16"/>
      <c r="F49" s="16"/>
      <c r="G49" s="4">
        <f>I4/6</f>
        <v>1199.6666666666667</v>
      </c>
      <c r="H49" s="4">
        <f>K4/6</f>
        <v>1139.1666666666667</v>
      </c>
      <c r="I49" s="4">
        <f>M4/6</f>
        <v>1151.1666666666667</v>
      </c>
      <c r="J49" s="4">
        <f>N4/6</f>
        <v>272.90000000000003</v>
      </c>
      <c r="K49" s="4">
        <f>O4/6</f>
        <v>1167.1666666666667</v>
      </c>
      <c r="L49" s="7"/>
      <c r="M49" s="1" t="str">
        <f t="shared" ref="M49:M63" si="7">A49</f>
        <v>Vestiaires de Donneville- 6kWc</v>
      </c>
      <c r="N49" s="4">
        <f>H4/6</f>
        <v>289.58166666666665</v>
      </c>
      <c r="O49" s="4">
        <f>J4/6</f>
        <v>283.94833333333332</v>
      </c>
      <c r="P49" s="4">
        <f>L4/6</f>
        <v>270.39499999999998</v>
      </c>
      <c r="Q49" s="27"/>
      <c r="R49" s="18">
        <f>N4/6</f>
        <v>272.90000000000003</v>
      </c>
      <c r="S49" s="16">
        <f>O4/6</f>
        <v>1167.1666666666667</v>
      </c>
      <c r="T49" s="4">
        <f>P4/6</f>
        <v>279.23166666666668</v>
      </c>
    </row>
    <row r="50" spans="1:20" x14ac:dyDescent="0.25">
      <c r="A50" s="1" t="str">
        <f t="shared" si="6"/>
        <v>Atelier d\' Aureville-9 kWc</v>
      </c>
      <c r="B50" s="16">
        <f>G5/9</f>
        <v>1291.5555555555557</v>
      </c>
      <c r="C50" s="16"/>
      <c r="D50" s="16"/>
      <c r="E50" s="16"/>
      <c r="F50" s="16"/>
      <c r="G50" s="4">
        <f>I5/9</f>
        <v>1194.2222222222222</v>
      </c>
      <c r="H50" s="4">
        <f>K5/9</f>
        <v>1144.6666666666667</v>
      </c>
      <c r="I50" s="4">
        <f t="shared" ref="I50:K54" si="8">M5/9</f>
        <v>1039.2222222222222</v>
      </c>
      <c r="J50" s="4">
        <f t="shared" si="8"/>
        <v>246.44444444444446</v>
      </c>
      <c r="K50" s="4">
        <f t="shared" si="8"/>
        <v>1303.4444444444443</v>
      </c>
      <c r="L50" s="7"/>
      <c r="M50" s="1" t="str">
        <f t="shared" si="7"/>
        <v>Atelier d\' Aureville-9 kWc</v>
      </c>
      <c r="N50" s="4">
        <f>H5/9</f>
        <v>303.90111111111111</v>
      </c>
      <c r="O50" s="4">
        <f>J5/9</f>
        <v>282.80333333333328</v>
      </c>
      <c r="P50" s="4">
        <f>L5/9</f>
        <v>271.77999999999997</v>
      </c>
      <c r="Q50" s="27"/>
      <c r="R50" s="18">
        <f t="shared" ref="R50:T54" si="9">N5/9</f>
        <v>246.44444444444446</v>
      </c>
      <c r="S50" s="16">
        <f t="shared" si="9"/>
        <v>1303.4444444444443</v>
      </c>
      <c r="T50" s="4">
        <f t="shared" si="9"/>
        <v>312.0577777777778</v>
      </c>
    </row>
    <row r="51" spans="1:20" x14ac:dyDescent="0.25">
      <c r="A51" s="1" t="str">
        <f t="shared" si="6"/>
        <v>Mairie annexe de Labege-9 kWc</v>
      </c>
      <c r="B51" s="16">
        <f>G6/9</f>
        <v>1285.8888888888889</v>
      </c>
      <c r="C51" s="16"/>
      <c r="D51" s="16"/>
      <c r="E51" s="16"/>
      <c r="F51" s="16"/>
      <c r="G51" s="4">
        <f>I6/9</f>
        <v>1248.6666666666667</v>
      </c>
      <c r="H51" s="4">
        <f>K6/9</f>
        <v>1071.5555555555557</v>
      </c>
      <c r="I51" s="4">
        <f t="shared" si="8"/>
        <v>1340.6666666666667</v>
      </c>
      <c r="J51" s="4">
        <f t="shared" si="8"/>
        <v>317.88888888888891</v>
      </c>
      <c r="K51" s="4">
        <f t="shared" si="8"/>
        <v>1191.4444444444443</v>
      </c>
      <c r="L51" s="7"/>
      <c r="M51" s="1" t="str">
        <f t="shared" si="7"/>
        <v>Mairie annexe de Labege-9 kWc</v>
      </c>
      <c r="N51" s="4">
        <f>H6/9</f>
        <v>302.59333333333336</v>
      </c>
      <c r="O51" s="4">
        <f>J6/9</f>
        <v>289.92444444444442</v>
      </c>
      <c r="P51" s="4">
        <f>L6/9</f>
        <v>254.46333333333334</v>
      </c>
      <c r="Q51" s="27"/>
      <c r="R51" s="18">
        <f t="shared" si="9"/>
        <v>317.88888888888891</v>
      </c>
      <c r="S51" s="16">
        <f t="shared" si="9"/>
        <v>1191.4444444444443</v>
      </c>
      <c r="T51" s="4">
        <f t="shared" si="9"/>
        <v>285.24333333333334</v>
      </c>
    </row>
    <row r="52" spans="1:20" x14ac:dyDescent="0.25">
      <c r="A52" s="1" t="str">
        <f t="shared" si="6"/>
        <v>MJC d\'Ayguesvives-9 kWc</v>
      </c>
      <c r="B52" s="16">
        <f>G7/9</f>
        <v>1289.2222222222222</v>
      </c>
      <c r="C52" s="16"/>
      <c r="D52" s="16"/>
      <c r="E52" s="16"/>
      <c r="F52" s="16"/>
      <c r="G52" s="4">
        <f>I7/9</f>
        <v>1242.6666666666667</v>
      </c>
      <c r="H52" s="4">
        <f>K7/9</f>
        <v>1183.8888888888889</v>
      </c>
      <c r="I52" s="4">
        <f t="shared" si="8"/>
        <v>1193.7777777777778</v>
      </c>
      <c r="J52" s="4">
        <f t="shared" si="8"/>
        <v>235.69777777777779</v>
      </c>
      <c r="K52" s="4">
        <f t="shared" si="8"/>
        <v>1195.7777777777778</v>
      </c>
      <c r="L52" s="7"/>
      <c r="M52" s="1" t="str">
        <f t="shared" si="7"/>
        <v>MJC d\'Ayguesvives-9 kWc</v>
      </c>
      <c r="N52" s="4">
        <f>H7/9</f>
        <v>252.6877777777778</v>
      </c>
      <c r="O52" s="4">
        <f>J7/9</f>
        <v>244.97555555555559</v>
      </c>
      <c r="P52" s="4">
        <f>L7/9</f>
        <v>234.05333333333334</v>
      </c>
      <c r="Q52" s="27"/>
      <c r="R52" s="18">
        <f t="shared" si="9"/>
        <v>235.69777777777779</v>
      </c>
      <c r="S52" s="16">
        <f t="shared" si="9"/>
        <v>1195.7777777777778</v>
      </c>
      <c r="T52" s="4">
        <f t="shared" si="9"/>
        <v>238.36666666666667</v>
      </c>
    </row>
    <row r="53" spans="1:20" x14ac:dyDescent="0.25">
      <c r="A53" s="1" t="str">
        <f t="shared" si="6"/>
        <v>Ecole Mat de Labege-9 kWc</v>
      </c>
      <c r="B53" s="16">
        <f>G8/9</f>
        <v>1160.6666666666667</v>
      </c>
      <c r="C53" s="16"/>
      <c r="D53" s="16"/>
      <c r="E53" s="16"/>
      <c r="F53" s="16"/>
      <c r="G53" s="4">
        <f>I8/9</f>
        <v>1093.4444444444443</v>
      </c>
      <c r="H53" s="4">
        <f>K8/9</f>
        <v>1071.5555555555557</v>
      </c>
      <c r="I53" s="4">
        <f t="shared" si="8"/>
        <v>1041.1111111111111</v>
      </c>
      <c r="J53" s="4">
        <f t="shared" si="8"/>
        <v>246.89222222222224</v>
      </c>
      <c r="K53" s="4">
        <f t="shared" si="8"/>
        <v>1011</v>
      </c>
      <c r="L53" s="7"/>
      <c r="M53" s="1" t="str">
        <f t="shared" si="7"/>
        <v>Ecole Mat de Labege-9 kWc</v>
      </c>
      <c r="N53" s="4">
        <f>H8/9</f>
        <v>273.11666666666667</v>
      </c>
      <c r="O53" s="4">
        <f>J8/9</f>
        <v>258.55222222222221</v>
      </c>
      <c r="P53" s="4">
        <f>L8/9</f>
        <v>254.46333333333334</v>
      </c>
      <c r="Q53" s="27"/>
      <c r="R53" s="18">
        <f t="shared" si="9"/>
        <v>246.89222222222224</v>
      </c>
      <c r="S53" s="16">
        <f t="shared" si="9"/>
        <v>1011</v>
      </c>
      <c r="T53" s="4">
        <f t="shared" si="9"/>
        <v>241.91</v>
      </c>
    </row>
    <row r="54" spans="1:20" x14ac:dyDescent="0.25">
      <c r="A54" s="1" t="str">
        <f t="shared" si="6"/>
        <v>Creche Ayguesvives-9 kWc</v>
      </c>
      <c r="B54" s="16">
        <f>G9/9</f>
        <v>1191.7777777777778</v>
      </c>
      <c r="C54" s="16"/>
      <c r="D54" s="16"/>
      <c r="E54" s="16"/>
      <c r="F54" s="16"/>
      <c r="G54" s="4">
        <f>I9/9</f>
        <v>1108.5555555555557</v>
      </c>
      <c r="H54" s="4">
        <f>K9/9</f>
        <v>1096.1111111111111</v>
      </c>
      <c r="I54" s="4">
        <f t="shared" si="8"/>
        <v>1129.1111111111111</v>
      </c>
      <c r="J54" s="4">
        <f t="shared" si="8"/>
        <v>267.76111111111112</v>
      </c>
      <c r="K54" s="4">
        <f t="shared" si="8"/>
        <v>1107.1111111111111</v>
      </c>
      <c r="L54" s="7"/>
      <c r="M54" s="1" t="str">
        <f t="shared" si="7"/>
        <v>Creche Ayguesvives-9 kWc</v>
      </c>
      <c r="N54" s="4">
        <f>H9/9</f>
        <v>280.44</v>
      </c>
      <c r="O54" s="4">
        <f>J9/9</f>
        <v>262.56</v>
      </c>
      <c r="P54" s="4">
        <f>L9/9</f>
        <v>260.27111111111111</v>
      </c>
      <c r="Q54" s="27"/>
      <c r="R54" s="18">
        <f t="shared" si="9"/>
        <v>267.76111111111112</v>
      </c>
      <c r="S54" s="16">
        <f t="shared" si="9"/>
        <v>1107.1111111111111</v>
      </c>
      <c r="T54" s="4">
        <f t="shared" si="9"/>
        <v>265.05333333333334</v>
      </c>
    </row>
    <row r="55" spans="1:20" x14ac:dyDescent="0.25">
      <c r="A55" s="1" t="str">
        <f t="shared" si="6"/>
        <v>creche d\'Escalquens-9 kWc</v>
      </c>
      <c r="B55" s="16">
        <f t="shared" ref="B55:B58" si="10">G10/9</f>
        <v>1191.7777777777778</v>
      </c>
      <c r="C55" s="16"/>
      <c r="D55" s="16"/>
      <c r="E55" s="16"/>
      <c r="F55" s="16"/>
      <c r="G55" s="4">
        <f t="shared" ref="G55:G58" si="11">I10/9</f>
        <v>1116</v>
      </c>
      <c r="H55" s="4">
        <f t="shared" ref="H55:H58" si="12">K10/9</f>
        <v>1039.8888888888889</v>
      </c>
      <c r="I55" s="4">
        <f t="shared" ref="I55:I58" si="13">M10/9</f>
        <v>1061.7777777777778</v>
      </c>
      <c r="J55" s="4">
        <f t="shared" ref="J55:J58" si="14">N10/9</f>
        <v>251.79666666666668</v>
      </c>
      <c r="K55" s="4">
        <f t="shared" ref="K55:K58" si="15">O10/9</f>
        <v>978.33333333333337</v>
      </c>
      <c r="L55" s="7"/>
      <c r="M55" s="1" t="str">
        <f t="shared" si="7"/>
        <v>creche d\'Escalquens-9 kWc</v>
      </c>
      <c r="N55" s="4">
        <f t="shared" ref="N55:N58" si="16">H10/9</f>
        <v>280.44</v>
      </c>
      <c r="O55" s="4">
        <f t="shared" ref="O55:O58" si="17">J10/9</f>
        <v>264.21888888888884</v>
      </c>
      <c r="P55" s="4">
        <f t="shared" ref="P55:P58" si="18">L10/9</f>
        <v>251.63888888888889</v>
      </c>
      <c r="Q55" s="27"/>
      <c r="R55" s="18">
        <f t="shared" ref="R55:R58" si="19">N10/9</f>
        <v>251.79666666666668</v>
      </c>
      <c r="S55" s="16">
        <f t="shared" ref="S55:S58" si="20">O10/9</f>
        <v>978.33333333333337</v>
      </c>
      <c r="T55" s="4">
        <f t="shared" ref="T55:T58" si="21">P10/9</f>
        <v>234.22333333333336</v>
      </c>
    </row>
    <row r="56" spans="1:20" x14ac:dyDescent="0.25">
      <c r="A56" s="1" t="str">
        <f t="shared" si="6"/>
        <v>Maison des solidarites-9 kWc</v>
      </c>
      <c r="B56" s="16">
        <f t="shared" si="10"/>
        <v>0</v>
      </c>
      <c r="C56" s="16"/>
      <c r="D56" s="16"/>
      <c r="E56" s="16"/>
      <c r="F56" s="16"/>
      <c r="G56" s="4">
        <f t="shared" si="11"/>
        <v>1289.7777777777778</v>
      </c>
      <c r="H56" s="4">
        <f t="shared" si="12"/>
        <v>1226.8888888888889</v>
      </c>
      <c r="I56" s="4">
        <f t="shared" si="13"/>
        <v>1195.5555555555557</v>
      </c>
      <c r="J56" s="4">
        <f t="shared" si="14"/>
        <v>234.5888888888889</v>
      </c>
      <c r="K56" s="4">
        <f t="shared" si="15"/>
        <v>1270.3333333333333</v>
      </c>
      <c r="L56" s="7"/>
      <c r="M56" s="1" t="str">
        <f t="shared" si="7"/>
        <v>Maison des solidarites-9 kWc</v>
      </c>
      <c r="N56" s="4">
        <f t="shared" si="16"/>
        <v>0</v>
      </c>
      <c r="O56" s="4">
        <f t="shared" si="17"/>
        <v>252.70888888888891</v>
      </c>
      <c r="P56" s="4">
        <f t="shared" si="18"/>
        <v>241.01111111111109</v>
      </c>
      <c r="Q56" s="27"/>
      <c r="R56" s="18">
        <f t="shared" si="19"/>
        <v>234.5888888888889</v>
      </c>
      <c r="S56" s="16">
        <f t="shared" si="20"/>
        <v>1270.3333333333333</v>
      </c>
      <c r="T56" s="4">
        <f t="shared" si="21"/>
        <v>251.53888888888889</v>
      </c>
    </row>
    <row r="57" spans="1:20" x14ac:dyDescent="0.25">
      <c r="A57" s="1" t="str">
        <f t="shared" si="6"/>
        <v>Espace Berjean-9 kWc</v>
      </c>
      <c r="B57" s="16">
        <f t="shared" si="10"/>
        <v>0</v>
      </c>
      <c r="C57" s="16"/>
      <c r="D57" s="16"/>
      <c r="E57" s="16"/>
      <c r="F57" s="16"/>
      <c r="G57" s="4">
        <f t="shared" si="11"/>
        <v>1296.2222222222222</v>
      </c>
      <c r="H57" s="4">
        <f t="shared" si="12"/>
        <v>1240.8888888888889</v>
      </c>
      <c r="I57" s="4">
        <f t="shared" si="13"/>
        <v>1188.5555555555557</v>
      </c>
      <c r="J57" s="4">
        <f t="shared" si="14"/>
        <v>232.77777777777777</v>
      </c>
      <c r="K57" s="4">
        <f t="shared" si="15"/>
        <v>1275.2222222222222</v>
      </c>
      <c r="L57" s="7"/>
      <c r="M57" s="1" t="str">
        <f t="shared" si="7"/>
        <v>Espace Berjean-9 kWc</v>
      </c>
      <c r="N57" s="4">
        <f t="shared" si="16"/>
        <v>0</v>
      </c>
      <c r="O57" s="4">
        <f t="shared" si="17"/>
        <v>253.5588888888889</v>
      </c>
      <c r="P57" s="4">
        <f t="shared" si="18"/>
        <v>243.39111111111112</v>
      </c>
      <c r="Q57" s="27"/>
      <c r="R57" s="18">
        <f t="shared" si="19"/>
        <v>232.77777777777777</v>
      </c>
      <c r="S57" s="16">
        <f t="shared" si="20"/>
        <v>1275.2222222222222</v>
      </c>
      <c r="T57" s="4">
        <f t="shared" si="21"/>
        <v>252.50666666666666</v>
      </c>
    </row>
    <row r="58" spans="1:20" x14ac:dyDescent="0.25">
      <c r="A58" s="1" t="str">
        <f t="shared" si="6"/>
        <v>S dF de Noueilles-9 kWc</v>
      </c>
      <c r="B58" s="16">
        <f t="shared" si="10"/>
        <v>0</v>
      </c>
      <c r="C58" s="16"/>
      <c r="D58" s="16"/>
      <c r="E58" s="16"/>
      <c r="F58" s="16"/>
      <c r="G58" s="4">
        <f t="shared" si="11"/>
        <v>1318.7777777777778</v>
      </c>
      <c r="H58" s="4">
        <f t="shared" si="12"/>
        <v>1179.7777777777778</v>
      </c>
      <c r="I58" s="4">
        <f t="shared" si="13"/>
        <v>1169.6666666666667</v>
      </c>
      <c r="J58" s="4">
        <f t="shared" si="14"/>
        <v>229.48444444444445</v>
      </c>
      <c r="K58" s="4">
        <f t="shared" si="15"/>
        <v>1248.5555555555557</v>
      </c>
      <c r="L58" s="7"/>
      <c r="M58" s="1" t="str">
        <f t="shared" si="7"/>
        <v>S dF de Noueilles-9 kWc</v>
      </c>
      <c r="N58" s="4">
        <f t="shared" si="16"/>
        <v>0</v>
      </c>
      <c r="O58" s="4">
        <f t="shared" si="17"/>
        <v>258.39333333333332</v>
      </c>
      <c r="P58" s="4">
        <f t="shared" si="18"/>
        <v>231.75333333333336</v>
      </c>
      <c r="Q58" s="27"/>
      <c r="R58" s="18">
        <f t="shared" si="19"/>
        <v>229.48444444444445</v>
      </c>
      <c r="S58" s="16">
        <f t="shared" si="20"/>
        <v>1248.5555555555557</v>
      </c>
      <c r="T58" s="4">
        <f t="shared" si="21"/>
        <v>247.22666666666666</v>
      </c>
    </row>
    <row r="59" spans="1:20" x14ac:dyDescent="0.25">
      <c r="A59" s="1" t="str">
        <f t="shared" si="6"/>
        <v>Ecole d'Odars - 36 kWc</v>
      </c>
      <c r="B59" s="16">
        <f>G14/36</f>
        <v>0</v>
      </c>
      <c r="C59" s="16"/>
      <c r="D59" s="16"/>
      <c r="E59" s="16"/>
      <c r="F59" s="16"/>
      <c r="G59" s="4">
        <f>I14/36</f>
        <v>0</v>
      </c>
      <c r="H59" s="4">
        <f>K14/36</f>
        <v>1281.8611111111111</v>
      </c>
      <c r="I59" s="4">
        <f t="shared" ref="I59:K60" si="22">M14/36</f>
        <v>1172.4166666666667</v>
      </c>
      <c r="J59" s="4">
        <f t="shared" si="22"/>
        <v>141.22777777777776</v>
      </c>
      <c r="K59" s="4">
        <f t="shared" si="22"/>
        <v>1290.4444444444443</v>
      </c>
      <c r="L59" s="7"/>
      <c r="M59" s="1" t="str">
        <f t="shared" si="7"/>
        <v>Ecole d'Odars - 36 kWc</v>
      </c>
      <c r="N59" s="4">
        <f>H14/36</f>
        <v>0</v>
      </c>
      <c r="O59" s="4">
        <f>J14/36</f>
        <v>0</v>
      </c>
      <c r="P59" s="4">
        <f>L14/36</f>
        <v>154.61111111111111</v>
      </c>
      <c r="Q59" s="27"/>
      <c r="R59" s="18">
        <f t="shared" ref="R59:T60" si="23">N14/36</f>
        <v>141.22777777777776</v>
      </c>
      <c r="S59" s="16">
        <f t="shared" si="23"/>
        <v>1290.4444444444443</v>
      </c>
      <c r="T59" s="4">
        <f t="shared" si="23"/>
        <v>156.93083333333334</v>
      </c>
    </row>
    <row r="60" spans="1:20" x14ac:dyDescent="0.25">
      <c r="A60" s="1" t="str">
        <f t="shared" si="6"/>
        <v>Gymnase Ayguesvives -36 kWc</v>
      </c>
      <c r="B60" s="16">
        <f>G15/36</f>
        <v>0</v>
      </c>
      <c r="C60" s="16"/>
      <c r="D60" s="16"/>
      <c r="E60" s="16"/>
      <c r="F60" s="16"/>
      <c r="G60" s="4">
        <f>I15/36</f>
        <v>0</v>
      </c>
      <c r="H60" s="4">
        <f>K15/36</f>
        <v>1284.5</v>
      </c>
      <c r="I60" s="4">
        <f t="shared" si="22"/>
        <v>1220.4444444444443</v>
      </c>
      <c r="J60" s="4">
        <f t="shared" si="22"/>
        <v>146.98388888888888</v>
      </c>
      <c r="K60" s="4">
        <f t="shared" si="22"/>
        <v>1245.1944444444443</v>
      </c>
      <c r="L60" s="7"/>
      <c r="M60" s="1" t="str">
        <f t="shared" si="7"/>
        <v>Gymnase Ayguesvives -36 kWc</v>
      </c>
      <c r="N60" s="4">
        <f>H15/36</f>
        <v>0</v>
      </c>
      <c r="O60" s="4">
        <f>J15/36</f>
        <v>0</v>
      </c>
      <c r="P60" s="4">
        <f>L15/36</f>
        <v>154.89833333333334</v>
      </c>
      <c r="Q60" s="27"/>
      <c r="R60" s="18">
        <f t="shared" si="23"/>
        <v>146.98388888888888</v>
      </c>
      <c r="S60" s="16">
        <f t="shared" si="23"/>
        <v>1245.1944444444443</v>
      </c>
      <c r="T60" s="4">
        <f t="shared" si="23"/>
        <v>151.42805555555555</v>
      </c>
    </row>
    <row r="61" spans="1:20" x14ac:dyDescent="0.25">
      <c r="A61" s="1" t="str">
        <f t="shared" si="6"/>
        <v>Ecole Montbrun - 32 kWc</v>
      </c>
      <c r="B61" s="16">
        <f>G16/32</f>
        <v>0</v>
      </c>
      <c r="C61" s="16"/>
      <c r="D61" s="16"/>
      <c r="E61" s="16"/>
      <c r="F61" s="16"/>
      <c r="G61" s="4">
        <f>I16/32</f>
        <v>0</v>
      </c>
      <c r="H61" s="4">
        <f>K16/32</f>
        <v>1307.8125</v>
      </c>
      <c r="I61" s="4">
        <f t="shared" ref="I61:K63" si="24">M16/32</f>
        <v>1107.53125</v>
      </c>
      <c r="J61" s="4">
        <f t="shared" si="24"/>
        <v>133.38843750000001</v>
      </c>
      <c r="K61" s="4">
        <f t="shared" si="24"/>
        <v>1436.40625</v>
      </c>
      <c r="L61" s="7"/>
      <c r="M61" s="1" t="str">
        <f t="shared" si="7"/>
        <v>Ecole Montbrun - 32 kWc</v>
      </c>
      <c r="N61" s="4">
        <f>H16/32</f>
        <v>0</v>
      </c>
      <c r="O61" s="4">
        <f>J16/32</f>
        <v>0</v>
      </c>
      <c r="P61" s="4">
        <f>L16/32</f>
        <v>157.72468749999999</v>
      </c>
      <c r="Q61" s="27"/>
      <c r="R61" s="18">
        <f t="shared" ref="R61:T63" si="25">N16/32</f>
        <v>133.38843750000001</v>
      </c>
      <c r="S61" s="16">
        <f t="shared" si="25"/>
        <v>1436.40625</v>
      </c>
      <c r="T61" s="4">
        <f t="shared" si="25"/>
        <v>170.66374999999999</v>
      </c>
    </row>
    <row r="62" spans="1:20" x14ac:dyDescent="0.25">
      <c r="A62" s="1" t="str">
        <f t="shared" si="6"/>
        <v>Hangar Espanès</v>
      </c>
      <c r="B62" s="16">
        <f>G17/32</f>
        <v>0</v>
      </c>
      <c r="C62" s="16"/>
      <c r="D62" s="16"/>
      <c r="E62" s="16"/>
      <c r="F62" s="16"/>
      <c r="G62" s="4">
        <f>I17/32</f>
        <v>0</v>
      </c>
      <c r="H62" s="4">
        <f>K17/32</f>
        <v>0</v>
      </c>
      <c r="I62" s="4">
        <f t="shared" si="24"/>
        <v>1423.59375</v>
      </c>
      <c r="J62" s="4">
        <f t="shared" si="24"/>
        <v>158.8096875</v>
      </c>
      <c r="K62" s="4">
        <f t="shared" si="24"/>
        <v>1392.28125</v>
      </c>
      <c r="L62" s="7"/>
      <c r="M62" s="1" t="str">
        <f t="shared" si="7"/>
        <v>Hangar Espanès</v>
      </c>
      <c r="N62" s="4">
        <f>H17/32</f>
        <v>0</v>
      </c>
      <c r="O62" s="4">
        <f>J17/32</f>
        <v>0</v>
      </c>
      <c r="P62" s="4">
        <f>L17/32</f>
        <v>0</v>
      </c>
      <c r="Q62" s="27"/>
      <c r="R62" s="18">
        <f t="shared" si="25"/>
        <v>158.8096875</v>
      </c>
      <c r="S62" s="16">
        <f t="shared" si="25"/>
        <v>1392.28125</v>
      </c>
      <c r="T62" s="4">
        <f t="shared" si="25"/>
        <v>161.5534375</v>
      </c>
    </row>
    <row r="63" spans="1:20" x14ac:dyDescent="0.25">
      <c r="A63" s="1" t="str">
        <f t="shared" si="6"/>
        <v>Centre d secours Mongiscard</v>
      </c>
      <c r="B63" s="16">
        <f>G18/32</f>
        <v>0</v>
      </c>
      <c r="C63" s="16"/>
      <c r="D63" s="16"/>
      <c r="E63" s="16"/>
      <c r="F63" s="16"/>
      <c r="G63" s="4">
        <f>I18/32</f>
        <v>0</v>
      </c>
      <c r="H63" s="4">
        <f>K18/32</f>
        <v>0</v>
      </c>
      <c r="I63" s="4">
        <f t="shared" si="24"/>
        <v>0</v>
      </c>
      <c r="J63" s="4">
        <f t="shared" si="24"/>
        <v>0</v>
      </c>
      <c r="K63" s="4">
        <f t="shared" si="24"/>
        <v>350.28125</v>
      </c>
      <c r="L63" s="7"/>
      <c r="M63" s="1" t="str">
        <f t="shared" si="7"/>
        <v>Centre d secours Mongiscard</v>
      </c>
      <c r="N63" s="4">
        <f>H18/32</f>
        <v>0</v>
      </c>
      <c r="O63" s="4">
        <f>J18/32</f>
        <v>0</v>
      </c>
      <c r="P63" s="4">
        <f>L18/32</f>
        <v>0</v>
      </c>
      <c r="Q63" s="27"/>
      <c r="R63" s="18">
        <f t="shared" si="25"/>
        <v>0</v>
      </c>
      <c r="S63" s="16">
        <f t="shared" si="25"/>
        <v>350.28125</v>
      </c>
      <c r="T63" s="4">
        <f t="shared" si="25"/>
        <v>52.962499999999999</v>
      </c>
    </row>
    <row r="64" spans="1:20" x14ac:dyDescent="0.25">
      <c r="B64" s="37"/>
      <c r="C64" s="37"/>
      <c r="D64" s="37"/>
      <c r="E64" s="37"/>
      <c r="F64" s="37"/>
    </row>
  </sheetData>
  <mergeCells count="16">
    <mergeCell ref="V1:W1"/>
    <mergeCell ref="X1:AC1"/>
    <mergeCell ref="A1:R1"/>
    <mergeCell ref="A22:K22"/>
    <mergeCell ref="A47:K47"/>
    <mergeCell ref="M47:U47"/>
    <mergeCell ref="B24:G24"/>
    <mergeCell ref="H24:I24"/>
    <mergeCell ref="J24:K24"/>
    <mergeCell ref="B23:K23"/>
    <mergeCell ref="G2:H2"/>
    <mergeCell ref="I2:J2"/>
    <mergeCell ref="K2:L2"/>
    <mergeCell ref="M2:N2"/>
    <mergeCell ref="O2:P2"/>
    <mergeCell ref="Q2:U2"/>
  </mergeCells>
  <pageMargins left="0.7" right="0.7" top="0.75" bottom="0.75" header="0.3" footer="0.3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2023-10-03T05:54:59Z</cp:lastPrinted>
  <dcterms:created xsi:type="dcterms:W3CDTF">2022-11-10T14:07:27Z</dcterms:created>
  <dcterms:modified xsi:type="dcterms:W3CDTF">2024-01-09T10:44:35Z</dcterms:modified>
</cp:coreProperties>
</file>