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ean-Paul\ownCloud\Conf\Comptes\"/>
    </mc:Choice>
  </mc:AlternateContent>
  <bookViews>
    <workbookView xWindow="0" yWindow="-15" windowWidth="19830" windowHeight="7500" tabRatio="445"/>
  </bookViews>
  <sheets>
    <sheet name="a" sheetId="1" r:id="rId1"/>
    <sheet name="b" sheetId="2" r:id="rId2"/>
    <sheet name="c" sheetId="3" r:id="rId3"/>
  </sheets>
  <definedNames>
    <definedName name="_xlnm.Print_Area" localSheetId="1">b!#REF!</definedName>
    <definedName name="_xlnm.Print_Area" localSheetId="2">'c'!#REF!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13" i="1" l="1"/>
  <c r="M7" i="1" l="1"/>
  <c r="AH7" i="1" s="1"/>
  <c r="K19" i="1"/>
  <c r="L19" i="1"/>
  <c r="AG19" i="1" s="1"/>
  <c r="M19" i="1"/>
  <c r="AH19" i="1" s="1"/>
  <c r="N21" i="1"/>
  <c r="O21" i="1"/>
  <c r="P21" i="1"/>
  <c r="Q21" i="1"/>
  <c r="R21" i="1"/>
  <c r="S21" i="1"/>
  <c r="T21" i="1"/>
  <c r="U21" i="1"/>
  <c r="V21" i="1"/>
  <c r="W21" i="1"/>
  <c r="X21" i="1"/>
  <c r="Y21" i="1"/>
  <c r="Z21" i="1"/>
  <c r="AA21" i="1"/>
  <c r="AB21" i="1"/>
  <c r="AC21" i="1"/>
  <c r="AD21" i="1"/>
  <c r="M21" i="1"/>
  <c r="AH21" i="1" s="1"/>
  <c r="M10" i="1"/>
  <c r="L10" i="1"/>
  <c r="AG10" i="1" s="1"/>
  <c r="J21" i="1"/>
  <c r="K21" i="1"/>
  <c r="L21" i="1"/>
  <c r="AH10" i="1"/>
  <c r="K10" i="1"/>
  <c r="M16" i="1"/>
  <c r="AH16" i="1" s="1"/>
  <c r="L16" i="1"/>
  <c r="AG16" i="1" s="1"/>
  <c r="K16" i="1"/>
  <c r="J19" i="1"/>
  <c r="J16" i="1"/>
  <c r="M13" i="1"/>
  <c r="AH13" i="1" s="1"/>
  <c r="L13" i="1"/>
  <c r="AG13" i="1" s="1"/>
  <c r="K13" i="1"/>
  <c r="J13" i="1"/>
  <c r="J10" i="1"/>
  <c r="L7" i="1"/>
  <c r="K7" i="1"/>
  <c r="AG7" i="1" s="1"/>
  <c r="AG3" i="1"/>
  <c r="AH3" i="1"/>
  <c r="K5" i="1"/>
  <c r="L5" i="1"/>
  <c r="M5" i="1"/>
  <c r="AH4" i="1" s="1"/>
  <c r="J5" i="1"/>
  <c r="AH34" i="1" l="1"/>
  <c r="AG4" i="1"/>
  <c r="AG34" i="1" s="1"/>
</calcChain>
</file>

<file path=xl/sharedStrings.xml><?xml version="1.0" encoding="utf-8"?>
<sst xmlns="http://schemas.openxmlformats.org/spreadsheetml/2006/main" count="108" uniqueCount="67">
  <si>
    <t>CALCUL des provisions sur les loyers dus</t>
  </si>
  <si>
    <t>rédigé le 21/11/2021</t>
  </si>
  <si>
    <t>SITE</t>
  </si>
  <si>
    <t>BAILLEUR</t>
  </si>
  <si>
    <t>TYPE DE CONTRAT</t>
  </si>
  <si>
    <t>DATE CONTRAT</t>
  </si>
  <si>
    <t>DUREE CONTRAT</t>
  </si>
  <si>
    <t>TYPE DE LOYERS</t>
  </si>
  <si>
    <t>MONTANT</t>
  </si>
  <si>
    <t>DONNEVILLE</t>
  </si>
  <si>
    <t>COT</t>
  </si>
  <si>
    <t>22 ans</t>
  </si>
  <si>
    <t>1E/M2</t>
  </si>
  <si>
    <t>FIXE</t>
  </si>
  <si>
    <t>,</t>
  </si>
  <si>
    <t>AUREVILLE</t>
  </si>
  <si>
    <t>LABEGE</t>
  </si>
  <si>
    <t>20 ans a/c mise en service</t>
  </si>
  <si>
    <t>action sensibilisation annuelle</t>
  </si>
  <si>
    <t>AYGUEVIVES</t>
  </si>
  <si>
    <t>SICOVAL</t>
  </si>
  <si>
    <t>ESCALQUENS</t>
  </si>
  <si>
    <t>NOUEILLES</t>
  </si>
  <si>
    <t>ODARS</t>
  </si>
  <si>
    <t>VARIABLE</t>
  </si>
  <si>
    <t>MONTBRUN LAURAGAIS</t>
  </si>
  <si>
    <t>SDIS 31</t>
  </si>
  <si>
    <t>BAIL CIVIL</t>
  </si>
  <si>
    <t xml:space="preserve"> 20/07/2018</t>
  </si>
  <si>
    <t xml:space="preserve"> 30/07/2018</t>
  </si>
  <si>
    <t xml:space="preserve"> 28/08/2018</t>
  </si>
  <si>
    <t xml:space="preserve"> 11/09/2018</t>
  </si>
  <si>
    <t xml:space="preserve"> 11/03/2019</t>
  </si>
  <si>
    <t xml:space="preserve"> 26/02/2019</t>
  </si>
  <si>
    <t>DATE EFFET
MES</t>
  </si>
  <si>
    <t>CARRACT
 LOYER</t>
  </si>
  <si>
    <t>conseils PV à la demande de la mairie</t>
  </si>
  <si>
    <t>1€/M2</t>
  </si>
  <si>
    <t>GOUSSAUD Fabrice</t>
  </si>
  <si>
    <t>HANGARS ESPANES
Puissance 36kWC</t>
  </si>
  <si>
    <t>ATELIERS AUREVILLE
Puissance 9 kwc</t>
  </si>
  <si>
    <t>MAIRIE ANNEXE LABEGE
Puissance 9 kwc</t>
  </si>
  <si>
    <t>MATERNELLE LABEGE
Puissance 9 kwc</t>
  </si>
  <si>
    <t>CRECHE ESCALQUENS
Puissance 9 kwc</t>
  </si>
  <si>
    <t>CRECHE AYGUEVIVES
Puissance 9 kwc</t>
  </si>
  <si>
    <t>ESPACE BERJEAN ESCALQUENS
Puissance 9 kwc</t>
  </si>
  <si>
    <t>M. DES SOLIDARITES ESCALQUENS
Puissance 9 kwc</t>
  </si>
  <si>
    <t>MJC AYGUEVIVES
Puissance 9 kwc</t>
  </si>
  <si>
    <t xml:space="preserve">SDIS MONTGISCARD Puissance  9KWc    </t>
  </si>
  <si>
    <t>S des FÊTES NOUEILLES Puissance 9 kwc</t>
  </si>
  <si>
    <t>VESTIAIRES DONNEVILLE Puissance 6 kwc</t>
  </si>
  <si>
    <r>
      <rPr>
        <b/>
        <sz val="11"/>
        <color rgb="FF000000"/>
        <rFont val="Calibri"/>
        <family val="2"/>
      </rPr>
      <t>4 % du résultat NET</t>
    </r>
    <r>
      <rPr>
        <sz val="11"/>
        <color rgb="FF000000"/>
        <rFont val="Calibri"/>
        <family val="2"/>
        <charset val="1"/>
      </rPr>
      <t xml:space="preserve"> centrale 
par postulat, la prod de l’exercice précédent</t>
    </r>
  </si>
  <si>
    <t>ECOLE PRIM. ODARS Puissance 36 kwc</t>
  </si>
  <si>
    <r>
      <t xml:space="preserve"> </t>
    </r>
    <r>
      <rPr>
        <b/>
        <sz val="11"/>
        <color rgb="FFFF0000"/>
        <rFont val="Calibri"/>
        <family val="2"/>
      </rPr>
      <t>29/05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2018</t>
    </r>
  </si>
  <si>
    <r>
      <rPr>
        <b/>
        <sz val="11"/>
        <color rgb="FFFF0000"/>
        <rFont val="Calibri"/>
        <family val="2"/>
      </rPr>
      <t xml:space="preserve"> 14/03</t>
    </r>
    <r>
      <rPr>
        <b/>
        <sz val="11"/>
        <color rgb="FF000000"/>
        <rFont val="Calibri"/>
        <family val="2"/>
      </rPr>
      <t>/</t>
    </r>
    <r>
      <rPr>
        <sz val="11"/>
        <color rgb="FF000000"/>
        <rFont val="Calibri"/>
        <family val="2"/>
      </rPr>
      <t>2019</t>
    </r>
  </si>
  <si>
    <r>
      <rPr>
        <b/>
        <sz val="11"/>
        <color rgb="FFFF0000"/>
        <rFont val="Calibri"/>
        <family val="2"/>
      </rPr>
      <t xml:space="preserve"> 21/01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</si>
  <si>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23/01</t>
    </r>
    <r>
      <rPr>
        <b/>
        <sz val="11"/>
        <color rgb="FF000000"/>
        <rFont val="Calibri"/>
        <family val="2"/>
      </rPr>
      <t>/2020</t>
    </r>
  </si>
  <si>
    <r>
      <rPr>
        <b/>
        <sz val="11"/>
        <color rgb="FFFF0000"/>
        <rFont val="Calibri"/>
        <family val="2"/>
      </rPr>
      <t xml:space="preserve"> 02/06</t>
    </r>
    <r>
      <rPr>
        <b/>
        <sz val="11"/>
        <color rgb="FF000000"/>
        <rFont val="Calibri"/>
        <family val="2"/>
      </rPr>
      <t>/2020</t>
    </r>
  </si>
  <si>
    <t>INDEXE -A revoir</t>
  </si>
  <si>
    <r>
      <t>Resultat</t>
    </r>
    <r>
      <rPr>
        <b/>
        <sz val="10"/>
        <rFont val="Arial"/>
        <family val="2"/>
      </rPr>
      <t xml:space="preserve"> BRUT </t>
    </r>
  </si>
  <si>
    <r>
      <t>Resultat</t>
    </r>
    <r>
      <rPr>
        <b/>
        <sz val="10"/>
        <rFont val="Arial"/>
        <family val="2"/>
      </rPr>
      <t xml:space="preserve"> Net</t>
    </r>
    <r>
      <rPr>
        <sz val="10"/>
        <rFont val="Arial"/>
        <family val="2"/>
      </rPr>
      <t xml:space="preserve"> An-1</t>
    </r>
  </si>
  <si>
    <r>
      <rPr>
        <b/>
        <sz val="11"/>
        <color rgb="FF000000"/>
        <rFont val="Calibri"/>
        <family val="2"/>
      </rPr>
      <t>4%du résultat BRUT</t>
    </r>
    <r>
      <rPr>
        <sz val="11"/>
        <color rgb="FF000000"/>
        <rFont val="Calibri"/>
        <family val="2"/>
        <charset val="1"/>
      </rPr>
      <t xml:space="preserve"> centrale de quelle année ??</t>
    </r>
  </si>
  <si>
    <t>20 ans a/c mise en service
Possible rachat +10 ans</t>
  </si>
  <si>
    <r>
      <rPr>
        <sz val="11"/>
        <color rgb="FF000000"/>
        <rFont val="Calibri"/>
        <family val="2"/>
      </rPr>
      <t xml:space="preserve">300 € </t>
    </r>
    <r>
      <rPr>
        <sz val="11"/>
        <color rgb="FFFF0000"/>
        <rFont val="Calibri"/>
        <family val="2"/>
      </rPr>
      <t>tous</t>
    </r>
    <r>
      <rPr>
        <b/>
        <sz val="11"/>
        <color rgb="FFFF0000"/>
        <rFont val="Calibri"/>
        <family val="2"/>
      </rPr>
      <t xml:space="preserve"> les 5 ans</t>
    </r>
    <r>
      <rPr>
        <b/>
        <sz val="11"/>
        <color rgb="FF000000"/>
        <rFont val="Calibri"/>
        <family val="2"/>
      </rPr>
      <t xml:space="preserve"> : provision 60€ /an</t>
    </r>
  </si>
  <si>
    <t>GYMNASE AYGUESVIVES Puissance 36 kwc</t>
  </si>
  <si>
    <t>ECOLE MONTBRUN LAURAGAIS                     Puissance 31,5 kwc</t>
  </si>
  <si>
    <t>réglé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</si>
</sst>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2" formatCode="_-* #,##0\ &quot;€&quot;_-;\-* #,##0\ &quot;€&quot;_-;_-* &quot;-&quot;\ &quot;€&quot;_-;_-@_-"/>
    <numFmt numFmtId="44" formatCode="_-* #,##0.00\ &quot;€&quot;_-;\-* #,##0.00\ &quot;€&quot;_-;_-* &quot;-&quot;??\ &quot;€&quot;_-;_-@_-"/>
    <numFmt numFmtId="164" formatCode="dd/mm/yy"/>
    <numFmt numFmtId="165" formatCode="_-* #,##0\ &quot;€&quot;_-;\-* #,##0\ &quot;€&quot;_-;_-* &quot;-&quot;??\ &quot;€&quot;_-;_-@_-"/>
    <numFmt numFmtId="166" formatCode="#,##0.00\ &quot;€&quot;"/>
    <numFmt numFmtId="167" formatCode="#,##0\ &quot;€&quot;"/>
    <numFmt numFmtId="168" formatCode="#,##0\ _€"/>
  </numFmts>
  <fonts count="11" x14ac:knownFonts="1">
    <font>
      <sz val="11"/>
      <color rgb="FF000000"/>
      <name val="Calibri"/>
      <family val="2"/>
      <charset val="1"/>
    </font>
    <font>
      <sz val="10"/>
      <name val="Arial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FF0000"/>
      <name val="Calibri"/>
      <family val="2"/>
      <charset val="1"/>
    </font>
    <font>
      <b/>
      <sz val="10"/>
      <name val="Arial"/>
      <family val="2"/>
    </font>
    <font>
      <sz val="11"/>
      <color rgb="FFFF0000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lightUp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darkHorizontal"/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theme="2" tint="-0.499984740745262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2" tint="-0.499984740745262"/>
      </bottom>
      <diagonal/>
    </border>
    <border>
      <left style="double">
        <color theme="2" tint="-0.499984740745262"/>
      </left>
      <right/>
      <top/>
      <bottom/>
      <diagonal/>
    </border>
    <border>
      <left style="double">
        <color theme="2" tint="-0.499984740745262"/>
      </left>
      <right style="thin">
        <color indexed="64"/>
      </right>
      <top style="thin">
        <color theme="2" tint="-0.499984740745262"/>
      </top>
      <bottom style="thin">
        <color theme="2" tint="-0.499984740745262"/>
      </bottom>
      <diagonal/>
    </border>
    <border>
      <left style="double">
        <color theme="2" tint="-0.49998474074526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theme="2" tint="-0.499984740745262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/>
      <right style="thin">
        <color theme="2" tint="-0.499984740745262"/>
      </right>
      <top/>
      <bottom style="thin">
        <color theme="2" tint="-0.499984740745262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/>
      <bottom style="thin">
        <color indexed="64"/>
      </bottom>
      <diagonal/>
    </border>
    <border>
      <left style="medium">
        <color rgb="FFC00000"/>
      </left>
      <right style="medium">
        <color rgb="FFC00000"/>
      </right>
      <top/>
      <bottom/>
      <diagonal/>
    </border>
    <border>
      <left style="medium">
        <color rgb="FFC00000"/>
      </left>
      <right style="medium">
        <color rgb="FFC00000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thin">
        <color indexed="64"/>
      </top>
      <bottom/>
      <diagonal/>
    </border>
    <border>
      <left style="medium">
        <color rgb="FFC00000"/>
      </left>
      <right style="medium">
        <color rgb="FFC00000"/>
      </right>
      <top/>
      <bottom style="thin">
        <color theme="2" tint="-0.499984740745262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 style="medium">
        <color indexed="64"/>
      </bottom>
      <diagonal/>
    </border>
    <border>
      <left style="medium">
        <color rgb="FFC00000"/>
      </left>
      <right style="medium">
        <color rgb="FFC00000"/>
      </right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</borders>
  <cellStyleXfs count="3">
    <xf numFmtId="0" fontId="0" fillId="0" borderId="0"/>
    <xf numFmtId="44" fontId="1" fillId="0" borderId="0" applyBorder="0" applyAlignment="0" applyProtection="0"/>
    <xf numFmtId="9" fontId="5" fillId="0" borderId="0" applyFont="0" applyFill="0" applyBorder="0" applyAlignment="0" applyProtection="0"/>
  </cellStyleXfs>
  <cellXfs count="197">
    <xf numFmtId="0" fontId="0" fillId="0" borderId="0" xfId="0"/>
    <xf numFmtId="0" fontId="0" fillId="0" borderId="1" xfId="0" applyFont="1" applyBorder="1"/>
    <xf numFmtId="165" fontId="1" fillId="0" borderId="1" xfId="1" applyNumberFormat="1" applyBorder="1"/>
    <xf numFmtId="0" fontId="0" fillId="0" borderId="0" xfId="0" applyBorder="1"/>
    <xf numFmtId="0" fontId="0" fillId="0" borderId="3" xfId="0" applyFont="1" applyBorder="1"/>
    <xf numFmtId="164" fontId="0" fillId="0" borderId="3" xfId="0" applyNumberFormat="1" applyBorder="1"/>
    <xf numFmtId="0" fontId="0" fillId="0" borderId="3" xfId="0" applyFont="1" applyBorder="1" applyAlignment="1">
      <alignment horizontal="center"/>
    </xf>
    <xf numFmtId="0" fontId="0" fillId="0" borderId="5" xfId="0" applyFont="1" applyBorder="1"/>
    <xf numFmtId="165" fontId="1" fillId="0" borderId="0" xfId="1" applyNumberFormat="1" applyBorder="1"/>
    <xf numFmtId="0" fontId="0" fillId="0" borderId="3" xfId="0" applyFont="1" applyBorder="1" applyAlignment="1">
      <alignment horizontal="center" wrapText="1"/>
    </xf>
    <xf numFmtId="14" fontId="0" fillId="0" borderId="0" xfId="0" applyNumberFormat="1" applyBorder="1"/>
    <xf numFmtId="0" fontId="0" fillId="0" borderId="15" xfId="0" applyFont="1" applyBorder="1" applyAlignment="1">
      <alignment horizontal="center" wrapText="1"/>
    </xf>
    <xf numFmtId="0" fontId="0" fillId="0" borderId="11" xfId="0" applyBorder="1"/>
    <xf numFmtId="0" fontId="0" fillId="0" borderId="13" xfId="0" applyBorder="1"/>
    <xf numFmtId="14" fontId="0" fillId="0" borderId="1" xfId="0" applyNumberFormat="1" applyBorder="1"/>
    <xf numFmtId="0" fontId="0" fillId="0" borderId="15" xfId="0" applyFont="1" applyBorder="1"/>
    <xf numFmtId="14" fontId="0" fillId="0" borderId="15" xfId="0" applyNumberFormat="1" applyBorder="1"/>
    <xf numFmtId="0" fontId="0" fillId="0" borderId="15" xfId="0" applyFont="1" applyBorder="1" applyAlignment="1">
      <alignment wrapText="1"/>
    </xf>
    <xf numFmtId="14" fontId="0" fillId="0" borderId="15" xfId="0" applyNumberFormat="1" applyFont="1" applyBorder="1"/>
    <xf numFmtId="14" fontId="0" fillId="0" borderId="3" xfId="0" applyNumberFormat="1" applyFont="1" applyBorder="1"/>
    <xf numFmtId="14" fontId="0" fillId="0" borderId="3" xfId="0" applyNumberFormat="1" applyBorder="1"/>
    <xf numFmtId="14" fontId="0" fillId="0" borderId="5" xfId="0" applyNumberFormat="1" applyFont="1" applyBorder="1"/>
    <xf numFmtId="14" fontId="0" fillId="0" borderId="5" xfId="0" applyNumberFormat="1" applyBorder="1"/>
    <xf numFmtId="165" fontId="1" fillId="0" borderId="3" xfId="1" applyNumberFormat="1" applyBorder="1"/>
    <xf numFmtId="165" fontId="1" fillId="0" borderId="5" xfId="1" applyNumberFormat="1" applyBorder="1"/>
    <xf numFmtId="165" fontId="1" fillId="0" borderId="15" xfId="1" applyNumberFormat="1" applyBorder="1"/>
    <xf numFmtId="0" fontId="2" fillId="0" borderId="2" xfId="0" applyFont="1" applyBorder="1" applyAlignment="1">
      <alignment wrapText="1"/>
    </xf>
    <xf numFmtId="0" fontId="2" fillId="0" borderId="14" xfId="0" applyFont="1" applyBorder="1" applyAlignment="1">
      <alignment wrapText="1"/>
    </xf>
    <xf numFmtId="164" fontId="0" fillId="0" borderId="15" xfId="0" applyNumberFormat="1" applyBorder="1"/>
    <xf numFmtId="9" fontId="3" fillId="0" borderId="3" xfId="2" applyFont="1" applyBorder="1" applyAlignment="1">
      <alignment horizontal="right" wrapText="1"/>
    </xf>
    <xf numFmtId="165" fontId="0" fillId="0" borderId="0" xfId="0" applyNumberFormat="1" applyBorder="1"/>
    <xf numFmtId="14" fontId="0" fillId="0" borderId="6" xfId="0" applyNumberFormat="1" applyFont="1" applyBorder="1"/>
    <xf numFmtId="1" fontId="0" fillId="0" borderId="0" xfId="0" applyNumberFormat="1" applyBorder="1"/>
    <xf numFmtId="0" fontId="0" fillId="2" borderId="0" xfId="0" applyFill="1" applyBorder="1"/>
    <xf numFmtId="14" fontId="0" fillId="2" borderId="0" xfId="0" applyNumberFormat="1" applyFont="1" applyFill="1" applyBorder="1"/>
    <xf numFmtId="165" fontId="1" fillId="2" borderId="0" xfId="1" applyNumberFormat="1" applyFill="1" applyBorder="1"/>
    <xf numFmtId="14" fontId="0" fillId="2" borderId="0" xfId="0" applyNumberFormat="1" applyFill="1" applyBorder="1"/>
    <xf numFmtId="0" fontId="0" fillId="0" borderId="4" xfId="0" applyFont="1" applyBorder="1" applyAlignment="1">
      <alignment vertical="top"/>
    </xf>
    <xf numFmtId="0" fontId="0" fillId="0" borderId="15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0" fillId="0" borderId="14" xfId="0" applyFont="1" applyBorder="1" applyAlignment="1">
      <alignment horizontal="center" vertical="center" wrapText="1"/>
    </xf>
    <xf numFmtId="14" fontId="0" fillId="0" borderId="15" xfId="0" applyNumberFormat="1" applyFont="1" applyBorder="1" applyAlignment="1">
      <alignment horizontal="center" vertical="center" wrapText="1"/>
    </xf>
    <xf numFmtId="1" fontId="0" fillId="0" borderId="15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165" fontId="1" fillId="0" borderId="15" xfId="1" applyNumberFormat="1" applyBorder="1" applyAlignment="1">
      <alignment vertical="center" wrapText="1"/>
    </xf>
    <xf numFmtId="165" fontId="0" fillId="0" borderId="3" xfId="0" applyNumberFormat="1" applyBorder="1"/>
    <xf numFmtId="0" fontId="0" fillId="0" borderId="3" xfId="0" applyFont="1" applyBorder="1" applyAlignment="1">
      <alignment wrapText="1"/>
    </xf>
    <xf numFmtId="0" fontId="0" fillId="0" borderId="3" xfId="0" applyFont="1" applyBorder="1" applyAlignment="1">
      <alignment vertical="center" wrapText="1"/>
    </xf>
    <xf numFmtId="14" fontId="0" fillId="0" borderId="3" xfId="0" applyNumberFormat="1" applyBorder="1" applyAlignment="1">
      <alignment vertical="center"/>
    </xf>
    <xf numFmtId="167" fontId="0" fillId="0" borderId="0" xfId="0" applyNumberFormat="1" applyBorder="1"/>
    <xf numFmtId="0" fontId="0" fillId="2" borderId="0" xfId="0" applyFill="1" applyBorder="1" applyAlignment="1">
      <alignment wrapText="1"/>
    </xf>
    <xf numFmtId="0" fontId="0" fillId="2" borderId="0" xfId="0" applyFill="1" applyBorder="1" applyAlignment="1"/>
    <xf numFmtId="0" fontId="0" fillId="0" borderId="0" xfId="0" applyBorder="1" applyAlignment="1">
      <alignment horizontal="center"/>
    </xf>
    <xf numFmtId="14" fontId="4" fillId="0" borderId="3" xfId="0" applyNumberFormat="1" applyFont="1" applyBorder="1" applyAlignment="1">
      <alignment horizontal="center"/>
    </xf>
    <xf numFmtId="14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14" fontId="4" fillId="0" borderId="15" xfId="0" applyNumberFormat="1" applyFont="1" applyBorder="1" applyAlignment="1">
      <alignment horizontal="center"/>
    </xf>
    <xf numFmtId="14" fontId="4" fillId="0" borderId="3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0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14" fontId="0" fillId="0" borderId="21" xfId="0" applyNumberFormat="1" applyBorder="1"/>
    <xf numFmtId="0" fontId="0" fillId="0" borderId="26" xfId="0" applyFont="1" applyBorder="1"/>
    <xf numFmtId="14" fontId="0" fillId="0" borderId="26" xfId="0" applyNumberFormat="1" applyFont="1" applyBorder="1"/>
    <xf numFmtId="165" fontId="1" fillId="0" borderId="26" xfId="1" applyNumberFormat="1" applyBorder="1"/>
    <xf numFmtId="14" fontId="4" fillId="0" borderId="26" xfId="0" applyNumberFormat="1" applyFont="1" applyBorder="1" applyAlignment="1">
      <alignment horizontal="center"/>
    </xf>
    <xf numFmtId="14" fontId="0" fillId="0" borderId="26" xfId="0" applyNumberFormat="1" applyBorder="1"/>
    <xf numFmtId="0" fontId="0" fillId="0" borderId="21" xfId="0" applyFont="1" applyBorder="1" applyAlignment="1">
      <alignment vertical="center"/>
    </xf>
    <xf numFmtId="14" fontId="0" fillId="0" borderId="21" xfId="0" applyNumberFormat="1" applyBorder="1" applyAlignment="1">
      <alignment vertical="center"/>
    </xf>
    <xf numFmtId="0" fontId="0" fillId="0" borderId="21" xfId="0" applyFont="1" applyBorder="1" applyAlignment="1">
      <alignment vertical="center" wrapText="1"/>
    </xf>
    <xf numFmtId="0" fontId="0" fillId="3" borderId="27" xfId="0" applyFont="1" applyFill="1" applyBorder="1" applyAlignment="1">
      <alignment vertical="top"/>
    </xf>
    <xf numFmtId="0" fontId="0" fillId="3" borderId="22" xfId="0" applyFont="1" applyFill="1" applyBorder="1"/>
    <xf numFmtId="14" fontId="0" fillId="3" borderId="22" xfId="0" applyNumberFormat="1" applyFont="1" applyFill="1" applyBorder="1"/>
    <xf numFmtId="165" fontId="1" fillId="3" borderId="22" xfId="1" applyNumberFormat="1" applyFill="1" applyBorder="1"/>
    <xf numFmtId="14" fontId="4" fillId="3" borderId="22" xfId="0" applyNumberFormat="1" applyFont="1" applyFill="1" applyBorder="1" applyAlignment="1">
      <alignment horizontal="center"/>
    </xf>
    <xf numFmtId="0" fontId="0" fillId="3" borderId="28" xfId="0" applyFill="1" applyBorder="1"/>
    <xf numFmtId="14" fontId="0" fillId="3" borderId="20" xfId="0" applyNumberFormat="1" applyFont="1" applyFill="1" applyBorder="1"/>
    <xf numFmtId="9" fontId="3" fillId="0" borderId="24" xfId="2" applyFont="1" applyBorder="1" applyAlignment="1">
      <alignment horizontal="right" wrapText="1"/>
    </xf>
    <xf numFmtId="0" fontId="0" fillId="0" borderId="24" xfId="0" applyBorder="1"/>
    <xf numFmtId="0" fontId="2" fillId="0" borderId="19" xfId="0" applyFont="1" applyBorder="1" applyAlignment="1">
      <alignment vertical="center" wrapText="1"/>
    </xf>
    <xf numFmtId="9" fontId="3" fillId="0" borderId="21" xfId="2" applyFont="1" applyBorder="1" applyAlignment="1">
      <alignment horizontal="right" vertical="center" wrapText="1"/>
    </xf>
    <xf numFmtId="14" fontId="4" fillId="0" borderId="29" xfId="0" applyNumberFormat="1" applyFont="1" applyBorder="1" applyAlignment="1">
      <alignment horizontal="center" vertical="center"/>
    </xf>
    <xf numFmtId="167" fontId="0" fillId="0" borderId="24" xfId="0" applyNumberFormat="1" applyBorder="1" applyAlignment="1">
      <alignment vertical="center"/>
    </xf>
    <xf numFmtId="165" fontId="3" fillId="0" borderId="6" xfId="1" applyNumberFormat="1" applyFont="1" applyBorder="1" applyAlignment="1">
      <alignment horizontal="center" vertical="center" wrapText="1"/>
    </xf>
    <xf numFmtId="2" fontId="0" fillId="0" borderId="24" xfId="0" applyNumberFormat="1" applyBorder="1" applyAlignment="1">
      <alignment vertical="center"/>
    </xf>
    <xf numFmtId="14" fontId="0" fillId="0" borderId="24" xfId="0" applyNumberFormat="1" applyBorder="1" applyAlignment="1">
      <alignment vertical="center"/>
    </xf>
    <xf numFmtId="166" fontId="0" fillId="0" borderId="24" xfId="0" applyNumberFormat="1" applyBorder="1" applyAlignment="1">
      <alignment vertical="center"/>
    </xf>
    <xf numFmtId="0" fontId="0" fillId="0" borderId="5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2" fillId="0" borderId="17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center" wrapText="1"/>
    </xf>
    <xf numFmtId="14" fontId="0" fillId="0" borderId="0" xfId="0" applyNumberForma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/>
    </xf>
    <xf numFmtId="9" fontId="3" fillId="0" borderId="0" xfId="2" applyFont="1" applyBorder="1" applyAlignment="1">
      <alignment horizontal="right" vertical="center" wrapText="1"/>
    </xf>
    <xf numFmtId="14" fontId="4" fillId="0" borderId="0" xfId="0" applyNumberFormat="1" applyFont="1" applyBorder="1" applyAlignment="1">
      <alignment horizontal="center" vertical="center"/>
    </xf>
    <xf numFmtId="44" fontId="0" fillId="0" borderId="0" xfId="0" applyNumberFormat="1" applyBorder="1" applyAlignment="1">
      <alignment vertical="center"/>
    </xf>
    <xf numFmtId="14" fontId="0" fillId="0" borderId="9" xfId="0" applyNumberFormat="1" applyBorder="1" applyAlignment="1">
      <alignment vertical="center"/>
    </xf>
    <xf numFmtId="0" fontId="0" fillId="0" borderId="9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0" fillId="0" borderId="9" xfId="0" applyFont="1" applyFill="1" applyBorder="1" applyAlignment="1">
      <alignment vertical="center"/>
    </xf>
    <xf numFmtId="9" fontId="3" fillId="0" borderId="7" xfId="2" applyFont="1" applyBorder="1" applyAlignment="1">
      <alignment horizontal="right" vertical="center" wrapText="1"/>
    </xf>
    <xf numFmtId="14" fontId="4" fillId="0" borderId="9" xfId="0" applyNumberFormat="1" applyFont="1" applyBorder="1" applyAlignment="1">
      <alignment horizontal="center" vertical="center"/>
    </xf>
    <xf numFmtId="14" fontId="0" fillId="0" borderId="24" xfId="0" applyNumberFormat="1" applyFont="1" applyBorder="1"/>
    <xf numFmtId="0" fontId="0" fillId="0" borderId="24" xfId="0" applyFont="1" applyBorder="1"/>
    <xf numFmtId="0" fontId="6" fillId="0" borderId="24" xfId="0" applyFont="1" applyBorder="1" applyAlignment="1">
      <alignment vertical="center" wrapText="1"/>
    </xf>
    <xf numFmtId="165" fontId="3" fillId="0" borderId="24" xfId="1" applyNumberFormat="1" applyFont="1" applyBorder="1" applyAlignment="1">
      <alignment horizontal="center" vertical="center" wrapText="1"/>
    </xf>
    <xf numFmtId="0" fontId="0" fillId="0" borderId="18" xfId="0" applyFont="1" applyBorder="1" applyAlignment="1">
      <alignment vertical="top" wrapText="1"/>
    </xf>
    <xf numFmtId="0" fontId="0" fillId="0" borderId="30" xfId="0" applyFont="1" applyBorder="1"/>
    <xf numFmtId="0" fontId="4" fillId="0" borderId="32" xfId="0" applyFont="1" applyFill="1" applyBorder="1" applyAlignment="1">
      <alignment vertical="center" wrapText="1"/>
    </xf>
    <xf numFmtId="0" fontId="0" fillId="0" borderId="33" xfId="0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4" fontId="0" fillId="4" borderId="3" xfId="0" applyNumberFormat="1" applyFill="1" applyBorder="1"/>
    <xf numFmtId="168" fontId="0" fillId="4" borderId="24" xfId="0" applyNumberFormat="1" applyFill="1" applyBorder="1" applyAlignment="1">
      <alignment vertical="center"/>
    </xf>
    <xf numFmtId="0" fontId="0" fillId="4" borderId="0" xfId="0" applyFill="1" applyBorder="1"/>
    <xf numFmtId="42" fontId="0" fillId="0" borderId="0" xfId="0" applyNumberFormat="1" applyBorder="1"/>
    <xf numFmtId="0" fontId="0" fillId="4" borderId="0" xfId="0" applyNumberFormat="1" applyFill="1" applyBorder="1" applyAlignment="1">
      <alignment vertical="center"/>
    </xf>
    <xf numFmtId="167" fontId="0" fillId="4" borderId="24" xfId="0" applyNumberFormat="1" applyFill="1" applyBorder="1" applyAlignment="1">
      <alignment vertical="center"/>
    </xf>
    <xf numFmtId="0" fontId="0" fillId="5" borderId="0" xfId="0" applyNumberFormat="1" applyFill="1" applyBorder="1" applyAlignment="1">
      <alignment vertical="center"/>
    </xf>
    <xf numFmtId="1" fontId="0" fillId="6" borderId="15" xfId="0" applyNumberFormat="1" applyFont="1" applyFill="1" applyBorder="1" applyAlignment="1">
      <alignment horizontal="center" vertical="center" wrapText="1"/>
    </xf>
    <xf numFmtId="0" fontId="0" fillId="7" borderId="0" xfId="0" applyNumberFormat="1" applyFill="1" applyBorder="1" applyAlignment="1">
      <alignment vertical="center"/>
    </xf>
    <xf numFmtId="14" fontId="0" fillId="7" borderId="3" xfId="0" applyNumberFormat="1" applyFont="1" applyFill="1" applyBorder="1"/>
    <xf numFmtId="166" fontId="0" fillId="0" borderId="0" xfId="0" applyNumberFormat="1" applyBorder="1" applyAlignment="1">
      <alignment vertical="center"/>
    </xf>
    <xf numFmtId="0" fontId="4" fillId="0" borderId="25" xfId="0" applyFont="1" applyFill="1" applyBorder="1" applyAlignment="1">
      <alignment vertical="center" wrapText="1"/>
    </xf>
    <xf numFmtId="0" fontId="0" fillId="0" borderId="8" xfId="0" applyFont="1" applyBorder="1" applyAlignment="1">
      <alignment vertical="center"/>
    </xf>
    <xf numFmtId="0" fontId="4" fillId="8" borderId="25" xfId="0" applyFont="1" applyFill="1" applyBorder="1" applyAlignment="1">
      <alignment vertical="center" wrapText="1"/>
    </xf>
    <xf numFmtId="0" fontId="0" fillId="8" borderId="8" xfId="0" applyFont="1" applyFill="1" applyBorder="1" applyAlignment="1">
      <alignment vertical="center"/>
    </xf>
    <xf numFmtId="14" fontId="0" fillId="8" borderId="0" xfId="0" applyNumberFormat="1" applyFill="1" applyBorder="1" applyAlignment="1">
      <alignment vertical="center"/>
    </xf>
    <xf numFmtId="0" fontId="0" fillId="8" borderId="0" xfId="0" applyFont="1" applyFill="1" applyBorder="1" applyAlignment="1">
      <alignment vertical="center" wrapText="1"/>
    </xf>
    <xf numFmtId="0" fontId="6" fillId="8" borderId="0" xfId="0" applyFont="1" applyFill="1" applyBorder="1" applyAlignment="1">
      <alignment vertical="center" wrapText="1"/>
    </xf>
    <xf numFmtId="0" fontId="0" fillId="8" borderId="0" xfId="0" applyFont="1" applyFill="1" applyBorder="1" applyAlignment="1">
      <alignment vertical="center"/>
    </xf>
    <xf numFmtId="9" fontId="3" fillId="8" borderId="0" xfId="2" applyFont="1" applyFill="1" applyBorder="1" applyAlignment="1">
      <alignment horizontal="right" vertical="center" wrapText="1"/>
    </xf>
    <xf numFmtId="14" fontId="4" fillId="8" borderId="0" xfId="0" applyNumberFormat="1" applyFont="1" applyFill="1" applyBorder="1" applyAlignment="1">
      <alignment horizontal="center" vertical="center"/>
    </xf>
    <xf numFmtId="168" fontId="0" fillId="8" borderId="24" xfId="0" applyNumberFormat="1" applyFill="1" applyBorder="1" applyAlignment="1">
      <alignment vertical="center"/>
    </xf>
    <xf numFmtId="167" fontId="0" fillId="8" borderId="24" xfId="0" applyNumberFormat="1" applyFill="1" applyBorder="1" applyAlignment="1">
      <alignment vertical="center"/>
    </xf>
    <xf numFmtId="44" fontId="0" fillId="8" borderId="0" xfId="0" applyNumberFormat="1" applyFill="1" applyBorder="1" applyAlignment="1">
      <alignment vertical="center"/>
    </xf>
    <xf numFmtId="1" fontId="0" fillId="0" borderId="34" xfId="0" applyNumberFormat="1" applyFont="1" applyBorder="1" applyAlignment="1">
      <alignment horizontal="center" vertical="center" wrapText="1"/>
    </xf>
    <xf numFmtId="14" fontId="0" fillId="0" borderId="16" xfId="0" applyNumberFormat="1" applyBorder="1"/>
    <xf numFmtId="167" fontId="0" fillId="0" borderId="0" xfId="0" applyNumberFormat="1" applyBorder="1" applyAlignment="1">
      <alignment vertical="center"/>
    </xf>
    <xf numFmtId="167" fontId="0" fillId="8" borderId="0" xfId="0" applyNumberFormat="1" applyFill="1" applyBorder="1" applyAlignment="1">
      <alignment vertical="center"/>
    </xf>
    <xf numFmtId="0" fontId="0" fillId="0" borderId="12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1" xfId="0" applyFont="1" applyBorder="1" applyAlignment="1">
      <alignment wrapText="1"/>
    </xf>
    <xf numFmtId="0" fontId="0" fillId="3" borderId="22" xfId="0" applyFont="1" applyFill="1" applyBorder="1" applyAlignment="1">
      <alignment wrapText="1"/>
    </xf>
    <xf numFmtId="0" fontId="0" fillId="0" borderId="26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0" fillId="0" borderId="10" xfId="0" applyFont="1" applyBorder="1" applyAlignment="1">
      <alignment wrapText="1"/>
    </xf>
    <xf numFmtId="0" fontId="2" fillId="0" borderId="7" xfId="0" applyFont="1" applyBorder="1" applyAlignment="1">
      <alignment vertical="center" wrapText="1"/>
    </xf>
    <xf numFmtId="0" fontId="2" fillId="8" borderId="7" xfId="0" applyFont="1" applyFill="1" applyBorder="1" applyAlignment="1">
      <alignment vertical="center" wrapText="1"/>
    </xf>
    <xf numFmtId="165" fontId="0" fillId="0" borderId="0" xfId="0" applyNumberFormat="1" applyBorder="1" applyAlignment="1">
      <alignment horizontal="center" vertical="center"/>
    </xf>
    <xf numFmtId="14" fontId="0" fillId="3" borderId="23" xfId="0" applyNumberFormat="1" applyFont="1" applyFill="1" applyBorder="1"/>
    <xf numFmtId="14" fontId="0" fillId="0" borderId="35" xfId="0" applyNumberFormat="1" applyBorder="1"/>
    <xf numFmtId="167" fontId="0" fillId="0" borderId="31" xfId="0" applyNumberFormat="1" applyBorder="1" applyAlignment="1">
      <alignment vertical="center"/>
    </xf>
    <xf numFmtId="14" fontId="0" fillId="0" borderId="31" xfId="0" applyNumberFormat="1" applyBorder="1" applyAlignment="1">
      <alignment vertical="center"/>
    </xf>
    <xf numFmtId="14" fontId="0" fillId="3" borderId="36" xfId="0" applyNumberFormat="1" applyFont="1" applyFill="1" applyBorder="1"/>
    <xf numFmtId="14" fontId="0" fillId="4" borderId="16" xfId="0" applyNumberFormat="1" applyFill="1" applyBorder="1"/>
    <xf numFmtId="14" fontId="0" fillId="7" borderId="16" xfId="0" applyNumberFormat="1" applyFont="1" applyFill="1" applyBorder="1"/>
    <xf numFmtId="166" fontId="0" fillId="0" borderId="31" xfId="0" applyNumberFormat="1" applyBorder="1" applyAlignment="1">
      <alignment vertical="center"/>
    </xf>
    <xf numFmtId="14" fontId="0" fillId="0" borderId="34" xfId="0" applyNumberFormat="1" applyFont="1" applyBorder="1"/>
    <xf numFmtId="14" fontId="0" fillId="0" borderId="16" xfId="0" applyNumberFormat="1" applyFont="1" applyBorder="1"/>
    <xf numFmtId="165" fontId="1" fillId="3" borderId="38" xfId="1" applyNumberFormat="1" applyFill="1" applyBorder="1"/>
    <xf numFmtId="165" fontId="1" fillId="0" borderId="39" xfId="1" applyNumberFormat="1" applyBorder="1"/>
    <xf numFmtId="0" fontId="0" fillId="2" borderId="37" xfId="0" applyFill="1" applyBorder="1"/>
    <xf numFmtId="165" fontId="1" fillId="0" borderId="40" xfId="1" applyNumberFormat="1" applyBorder="1"/>
    <xf numFmtId="0" fontId="6" fillId="0" borderId="7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/>
    </xf>
    <xf numFmtId="0" fontId="2" fillId="0" borderId="17" xfId="0" applyFont="1" applyBorder="1" applyAlignment="1">
      <alignment horizontal="left" vertical="top" wrapText="1"/>
    </xf>
    <xf numFmtId="0" fontId="2" fillId="0" borderId="25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0" fillId="0" borderId="41" xfId="0" applyBorder="1" applyAlignment="1">
      <alignment vertical="center" wrapText="1"/>
    </xf>
    <xf numFmtId="165" fontId="0" fillId="0" borderId="41" xfId="0" applyNumberFormat="1" applyBorder="1"/>
    <xf numFmtId="0" fontId="0" fillId="3" borderId="41" xfId="0" applyFill="1" applyBorder="1"/>
    <xf numFmtId="166" fontId="0" fillId="0" borderId="41" xfId="0" applyNumberFormat="1" applyBorder="1" applyAlignment="1">
      <alignment vertical="center"/>
    </xf>
    <xf numFmtId="0" fontId="0" fillId="0" borderId="41" xfId="0" applyBorder="1" applyAlignment="1">
      <alignment vertical="center"/>
    </xf>
    <xf numFmtId="0" fontId="0" fillId="3" borderId="42" xfId="0" applyFill="1" applyBorder="1"/>
    <xf numFmtId="167" fontId="0" fillId="0" borderId="41" xfId="0" applyNumberFormat="1" applyBorder="1" applyAlignment="1">
      <alignment vertical="center"/>
    </xf>
    <xf numFmtId="44" fontId="0" fillId="0" borderId="43" xfId="0" applyNumberFormat="1" applyBorder="1" applyAlignment="1">
      <alignment vertical="center"/>
    </xf>
    <xf numFmtId="44" fontId="0" fillId="0" borderId="13" xfId="0" applyNumberFormat="1" applyBorder="1" applyAlignment="1">
      <alignment vertical="center"/>
    </xf>
    <xf numFmtId="0" fontId="0" fillId="0" borderId="44" xfId="0" applyBorder="1" applyAlignment="1">
      <alignment vertical="center" wrapText="1"/>
    </xf>
    <xf numFmtId="165" fontId="1" fillId="0" borderId="45" xfId="1" applyNumberFormat="1" applyBorder="1"/>
    <xf numFmtId="0" fontId="0" fillId="0" borderId="46" xfId="0" applyBorder="1"/>
    <xf numFmtId="165" fontId="1" fillId="3" borderId="47" xfId="1" applyNumberFormat="1" applyFill="1" applyBorder="1"/>
    <xf numFmtId="165" fontId="0" fillId="0" borderId="46" xfId="0" applyNumberFormat="1" applyBorder="1"/>
    <xf numFmtId="165" fontId="1" fillId="0" borderId="48" xfId="1" applyNumberFormat="1" applyBorder="1"/>
    <xf numFmtId="166" fontId="0" fillId="0" borderId="47" xfId="0" applyNumberFormat="1" applyBorder="1" applyAlignment="1">
      <alignment vertical="center"/>
    </xf>
    <xf numFmtId="44" fontId="1" fillId="0" borderId="47" xfId="1" applyNumberFormat="1" applyBorder="1" applyAlignment="1">
      <alignment vertical="center"/>
    </xf>
    <xf numFmtId="165" fontId="1" fillId="3" borderId="49" xfId="1" applyNumberFormat="1" applyFill="1" applyBorder="1"/>
    <xf numFmtId="167" fontId="0" fillId="0" borderId="47" xfId="0" applyNumberFormat="1" applyBorder="1" applyAlignment="1">
      <alignment vertical="center"/>
    </xf>
    <xf numFmtId="165" fontId="1" fillId="0" borderId="50" xfId="1" applyNumberFormat="1" applyBorder="1"/>
    <xf numFmtId="0" fontId="0" fillId="0" borderId="46" xfId="0" applyBorder="1" applyAlignment="1">
      <alignment vertical="center"/>
    </xf>
    <xf numFmtId="165" fontId="3" fillId="0" borderId="47" xfId="1" applyNumberFormat="1" applyFont="1" applyBorder="1" applyAlignment="1">
      <alignment vertical="center"/>
    </xf>
    <xf numFmtId="0" fontId="0" fillId="0" borderId="51" xfId="0" applyBorder="1" applyAlignment="1">
      <alignment vertical="center"/>
    </xf>
    <xf numFmtId="0" fontId="0" fillId="8" borderId="46" xfId="0" applyFill="1" applyBorder="1" applyAlignment="1">
      <alignment vertical="center"/>
    </xf>
    <xf numFmtId="44" fontId="0" fillId="0" borderId="52" xfId="0" applyNumberFormat="1" applyBorder="1" applyAlignment="1">
      <alignment vertical="center"/>
    </xf>
    <xf numFmtId="44" fontId="0" fillId="0" borderId="0" xfId="0" applyNumberFormat="1" applyBorder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51"/>
  <sheetViews>
    <sheetView tabSelected="1" zoomScaleNormal="100" workbookViewId="0">
      <pane xSplit="13" ySplit="2" topLeftCell="AE9" activePane="bottomRight" state="frozen"/>
      <selection pane="topRight" activeCell="N1" sqref="N1"/>
      <selection pane="bottomLeft" activeCell="A3" sqref="A3"/>
      <selection pane="bottomRight" activeCell="AH12" sqref="AH12"/>
    </sheetView>
  </sheetViews>
  <sheetFormatPr baseColWidth="10" defaultColWidth="10.7109375" defaultRowHeight="15" x14ac:dyDescent="0.25"/>
  <cols>
    <col min="1" max="1" width="23.7109375" style="3" customWidth="1"/>
    <col min="2" max="2" width="12.140625" style="143" bestFit="1" customWidth="1"/>
    <col min="3" max="3" width="9.85546875" style="3" customWidth="1"/>
    <col min="4" max="4" width="10.7109375" style="10" bestFit="1" customWidth="1"/>
    <col min="5" max="5" width="16.28515625" style="3" customWidth="1"/>
    <col min="6" max="6" width="7.28515625" style="3" customWidth="1"/>
    <col min="7" max="7" width="8.140625" style="3" customWidth="1"/>
    <col min="8" max="8" width="9.5703125" style="8" customWidth="1"/>
    <col min="9" max="9" width="11.85546875" style="52" bestFit="1" customWidth="1"/>
    <col min="10" max="10" width="5.42578125" style="10" customWidth="1"/>
    <col min="11" max="11" width="8.140625" style="10" customWidth="1"/>
    <col min="12" max="12" width="7.42578125" style="10" customWidth="1"/>
    <col min="13" max="13" width="9.140625" style="10" customWidth="1"/>
    <col min="14" max="32" width="11.28515625" style="10" customWidth="1"/>
    <col min="33" max="33" width="14.7109375" style="3" customWidth="1"/>
    <col min="34" max="34" width="11.28515625" style="3" customWidth="1"/>
    <col min="35" max="35" width="14.5703125" style="3" customWidth="1"/>
    <col min="36" max="38" width="10.7109375" style="3"/>
    <col min="39" max="40" width="16.140625" style="3" customWidth="1"/>
    <col min="41" max="16384" width="10.7109375" style="3"/>
  </cols>
  <sheetData>
    <row r="1" spans="1:36" ht="15.75" thickBot="1" x14ac:dyDescent="0.3">
      <c r="A1" s="12" t="s">
        <v>0</v>
      </c>
      <c r="B1" s="142"/>
      <c r="C1" s="13" t="s">
        <v>1</v>
      </c>
    </row>
    <row r="2" spans="1:36" ht="5.45" customHeight="1" thickBot="1" x14ac:dyDescent="0.3"/>
    <row r="3" spans="1:36" s="43" customFormat="1" ht="60.75" thickBot="1" x14ac:dyDescent="0.3">
      <c r="A3" s="40" t="s">
        <v>2</v>
      </c>
      <c r="B3" s="38" t="s">
        <v>3</v>
      </c>
      <c r="C3" s="38" t="s">
        <v>4</v>
      </c>
      <c r="D3" s="41" t="s">
        <v>5</v>
      </c>
      <c r="E3" s="38" t="s">
        <v>6</v>
      </c>
      <c r="F3" s="38" t="s">
        <v>7</v>
      </c>
      <c r="G3" s="38" t="s">
        <v>35</v>
      </c>
      <c r="H3" s="44" t="s">
        <v>8</v>
      </c>
      <c r="I3" s="38" t="s">
        <v>34</v>
      </c>
      <c r="J3" s="42">
        <v>2019</v>
      </c>
      <c r="K3" s="42">
        <v>2020</v>
      </c>
      <c r="L3" s="42">
        <v>2021</v>
      </c>
      <c r="M3" s="42">
        <v>2022</v>
      </c>
      <c r="N3" s="42">
        <v>2023</v>
      </c>
      <c r="O3" s="42">
        <v>2024</v>
      </c>
      <c r="P3" s="42">
        <v>2025</v>
      </c>
      <c r="Q3" s="121">
        <v>2026</v>
      </c>
      <c r="R3" s="42">
        <v>2027</v>
      </c>
      <c r="S3" s="42">
        <v>2028</v>
      </c>
      <c r="T3" s="42">
        <v>2029</v>
      </c>
      <c r="U3" s="42">
        <v>2030</v>
      </c>
      <c r="V3" s="121">
        <v>2031</v>
      </c>
      <c r="W3" s="42">
        <v>2032</v>
      </c>
      <c r="X3" s="42">
        <v>2033</v>
      </c>
      <c r="Y3" s="42">
        <v>2034</v>
      </c>
      <c r="Z3" s="42">
        <v>2035</v>
      </c>
      <c r="AA3" s="42">
        <v>2036</v>
      </c>
      <c r="AB3" s="42">
        <v>2037</v>
      </c>
      <c r="AC3" s="42">
        <v>2038</v>
      </c>
      <c r="AD3" s="42">
        <v>2039</v>
      </c>
      <c r="AE3" s="42">
        <v>2040</v>
      </c>
      <c r="AF3" s="138">
        <v>2041</v>
      </c>
      <c r="AG3" s="180" t="str">
        <f xml:space="preserve"> CONCATENATE("Provision ",TEXT(L3,"0000"))</f>
        <v>Provision 2021</v>
      </c>
      <c r="AH3" s="171" t="str">
        <f xml:space="preserve"> CONCATENATE("Provision ",TEXT(M3,"0000"))</f>
        <v>Provision 2022</v>
      </c>
    </row>
    <row r="4" spans="1:36" ht="15.75" thickBot="1" x14ac:dyDescent="0.3">
      <c r="A4" s="168" t="s">
        <v>50</v>
      </c>
      <c r="B4" s="46" t="s">
        <v>9</v>
      </c>
      <c r="C4" s="4" t="s">
        <v>10</v>
      </c>
      <c r="D4" s="20">
        <v>43000</v>
      </c>
      <c r="E4" s="5" t="s">
        <v>11</v>
      </c>
      <c r="F4" s="6" t="s">
        <v>12</v>
      </c>
      <c r="G4" s="4" t="s">
        <v>13</v>
      </c>
      <c r="H4" s="23">
        <v>40</v>
      </c>
      <c r="I4" s="58" t="s">
        <v>53</v>
      </c>
      <c r="J4" s="20">
        <v>43733</v>
      </c>
      <c r="K4" s="14">
        <v>44129</v>
      </c>
      <c r="L4" s="22">
        <v>44494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139"/>
      <c r="AF4" s="139"/>
      <c r="AG4" s="181">
        <f>SUM(J5:L5)</f>
        <v>120</v>
      </c>
      <c r="AH4" s="172">
        <f>M5</f>
        <v>40</v>
      </c>
    </row>
    <row r="5" spans="1:36" x14ac:dyDescent="0.25">
      <c r="A5" s="170"/>
      <c r="B5" s="144"/>
      <c r="C5" s="1"/>
      <c r="D5" s="14"/>
      <c r="E5" s="1"/>
      <c r="F5" s="1"/>
      <c r="G5" s="1"/>
      <c r="H5" s="2"/>
      <c r="I5" s="59"/>
      <c r="J5" s="30">
        <f>$H$4</f>
        <v>40</v>
      </c>
      <c r="K5" s="30">
        <f t="shared" ref="K5:M5" si="0">$H$4</f>
        <v>40</v>
      </c>
      <c r="L5" s="30">
        <f t="shared" si="0"/>
        <v>40</v>
      </c>
      <c r="M5" s="30">
        <f t="shared" si="0"/>
        <v>40</v>
      </c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182"/>
      <c r="AH5" s="32"/>
    </row>
    <row r="6" spans="1:36" ht="7.15" customHeight="1" thickBot="1" x14ac:dyDescent="0.3">
      <c r="A6" s="71"/>
      <c r="B6" s="145"/>
      <c r="C6" s="72"/>
      <c r="D6" s="73"/>
      <c r="E6" s="72"/>
      <c r="F6" s="72"/>
      <c r="G6" s="72"/>
      <c r="H6" s="74"/>
      <c r="I6" s="75"/>
      <c r="J6" s="73"/>
      <c r="K6" s="73"/>
      <c r="L6" s="73"/>
      <c r="M6" s="73"/>
      <c r="N6" s="73"/>
      <c r="O6" s="73"/>
      <c r="P6" s="73"/>
      <c r="Q6" s="73"/>
      <c r="R6" s="73"/>
      <c r="S6" s="73"/>
      <c r="T6" s="73"/>
      <c r="U6" s="73"/>
      <c r="V6" s="73"/>
      <c r="W6" s="73"/>
      <c r="X6" s="73"/>
      <c r="Y6" s="73"/>
      <c r="Z6" s="73"/>
      <c r="AA6" s="73"/>
      <c r="AB6" s="73"/>
      <c r="AC6" s="73"/>
      <c r="AD6" s="73"/>
      <c r="AE6" s="73"/>
      <c r="AF6" s="152"/>
      <c r="AG6" s="183"/>
      <c r="AH6" s="173"/>
    </row>
    <row r="7" spans="1:36" x14ac:dyDescent="0.25">
      <c r="A7" s="168" t="s">
        <v>49</v>
      </c>
      <c r="B7" s="46" t="s">
        <v>22</v>
      </c>
      <c r="C7" s="4" t="s">
        <v>10</v>
      </c>
      <c r="D7" s="20">
        <v>42951</v>
      </c>
      <c r="E7" s="4" t="s">
        <v>11</v>
      </c>
      <c r="F7" s="6" t="s">
        <v>37</v>
      </c>
      <c r="G7" s="4" t="s">
        <v>13</v>
      </c>
      <c r="H7" s="23">
        <v>60</v>
      </c>
      <c r="I7" s="58" t="s">
        <v>54</v>
      </c>
      <c r="J7" s="114"/>
      <c r="K7" s="45">
        <f>$H7</f>
        <v>60</v>
      </c>
      <c r="L7" s="45">
        <f>$H7</f>
        <v>60</v>
      </c>
      <c r="M7" s="45">
        <f>$H7</f>
        <v>60</v>
      </c>
      <c r="N7" s="20"/>
      <c r="O7" s="20"/>
      <c r="P7" s="20"/>
      <c r="Q7" s="20"/>
      <c r="R7" s="20"/>
      <c r="S7" s="62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139"/>
      <c r="AG7" s="184">
        <f>K7+L7</f>
        <v>120</v>
      </c>
      <c r="AH7" s="30">
        <f>M7</f>
        <v>60</v>
      </c>
    </row>
    <row r="8" spans="1:36" x14ac:dyDescent="0.25">
      <c r="A8" s="169"/>
      <c r="B8" s="146"/>
      <c r="C8" s="63"/>
      <c r="D8" s="64"/>
      <c r="E8" s="63"/>
      <c r="F8" s="63"/>
      <c r="G8" s="63"/>
      <c r="H8" s="65"/>
      <c r="I8" s="66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67"/>
      <c r="AB8" s="67"/>
      <c r="AC8" s="67"/>
      <c r="AD8" s="67"/>
      <c r="AE8" s="67"/>
      <c r="AF8" s="153"/>
      <c r="AG8" s="185"/>
    </row>
    <row r="9" spans="1:36" ht="7.15" customHeight="1" x14ac:dyDescent="0.25">
      <c r="A9" s="71"/>
      <c r="B9" s="145"/>
      <c r="C9" s="72"/>
      <c r="D9" s="73"/>
      <c r="E9" s="72"/>
      <c r="F9" s="72"/>
      <c r="G9" s="72"/>
      <c r="H9" s="74"/>
      <c r="I9" s="75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152"/>
      <c r="AG9" s="183"/>
      <c r="AH9" s="173"/>
    </row>
    <row r="10" spans="1:36" s="39" customFormat="1" ht="30.75" thickBot="1" x14ac:dyDescent="0.3">
      <c r="A10" s="80" t="s">
        <v>52</v>
      </c>
      <c r="B10" s="70" t="s">
        <v>23</v>
      </c>
      <c r="C10" s="68" t="s">
        <v>10</v>
      </c>
      <c r="D10" s="69">
        <v>43600</v>
      </c>
      <c r="E10" s="70" t="s">
        <v>17</v>
      </c>
      <c r="F10" s="166" t="s">
        <v>51</v>
      </c>
      <c r="G10" s="68" t="s">
        <v>24</v>
      </c>
      <c r="H10" s="81">
        <v>0.04</v>
      </c>
      <c r="I10" s="82" t="s">
        <v>55</v>
      </c>
      <c r="J10" s="115">
        <f>IF(J$3&gt;VALUE(RIGHT($I10,4)),$H10*L11,)</f>
        <v>0</v>
      </c>
      <c r="K10" s="115">
        <f>IF(K$3&gt;VALUE(RIGHT($I10,4)),$H10*M11,)</f>
        <v>0</v>
      </c>
      <c r="L10" s="83">
        <f>IF(L$3&gt;VALUE(RIGHT($I10,4)),$H10*L11,)</f>
        <v>222.64000000000001</v>
      </c>
      <c r="M10" s="83">
        <f>IF(M$3&gt;VALUE(RIGHT($I10,4)),$H10*M11,)</f>
        <v>203.36</v>
      </c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154"/>
      <c r="AG10" s="186">
        <f>L10</f>
        <v>222.64000000000001</v>
      </c>
      <c r="AH10" s="174">
        <f>M10</f>
        <v>203.36</v>
      </c>
    </row>
    <row r="11" spans="1:36" ht="32.25" customHeight="1" thickBot="1" x14ac:dyDescent="0.3">
      <c r="A11" s="60"/>
      <c r="B11" s="88"/>
      <c r="C11" s="7"/>
      <c r="D11" s="21"/>
      <c r="E11" s="7"/>
      <c r="F11" s="167"/>
      <c r="G11" s="29"/>
      <c r="H11" s="3"/>
      <c r="I11" s="84" t="s">
        <v>60</v>
      </c>
      <c r="J11" s="85"/>
      <c r="K11" s="86"/>
      <c r="L11" s="83">
        <v>5566</v>
      </c>
      <c r="M11" s="83">
        <v>5084</v>
      </c>
      <c r="N11" s="86"/>
      <c r="O11" s="86"/>
      <c r="P11" s="86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155" t="s">
        <v>66</v>
      </c>
      <c r="AG11" s="187"/>
      <c r="AH11" s="175">
        <v>-426.01</v>
      </c>
      <c r="AI11" s="10">
        <v>44614</v>
      </c>
    </row>
    <row r="12" spans="1:36" ht="7.15" customHeight="1" thickBot="1" x14ac:dyDescent="0.3">
      <c r="A12" s="71"/>
      <c r="B12" s="145"/>
      <c r="C12" s="72"/>
      <c r="D12" s="73"/>
      <c r="E12" s="72"/>
      <c r="F12" s="72"/>
      <c r="G12" s="72"/>
      <c r="H12" s="74"/>
      <c r="I12" s="75"/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156"/>
      <c r="AG12" s="188"/>
      <c r="AH12" s="176"/>
    </row>
    <row r="13" spans="1:36" ht="30.75" thickBot="1" x14ac:dyDescent="0.3">
      <c r="A13" s="61" t="s">
        <v>64</v>
      </c>
      <c r="B13" s="46" t="s">
        <v>19</v>
      </c>
      <c r="C13" s="4" t="s">
        <v>10</v>
      </c>
      <c r="D13" s="20">
        <v>43223</v>
      </c>
      <c r="E13" s="46" t="s">
        <v>17</v>
      </c>
      <c r="F13" s="4" t="s">
        <v>37</v>
      </c>
      <c r="G13" s="89" t="s">
        <v>58</v>
      </c>
      <c r="H13" s="23">
        <v>200</v>
      </c>
      <c r="I13" s="53" t="s">
        <v>56</v>
      </c>
      <c r="J13" s="116">
        <f>IF(J$3&gt;VALUE(RIGHT($I13,4)),$H13,)</f>
        <v>0</v>
      </c>
      <c r="K13" s="116">
        <f>IF(K$3&gt;VALUE(RIGHT($I13,4)),$H13,)</f>
        <v>0</v>
      </c>
      <c r="L13" s="49">
        <f>IF(L$3&gt;VALUE(RIGHT($I13,4)),$H13,)</f>
        <v>200</v>
      </c>
      <c r="M13" s="49">
        <f>IF(M$3&gt;VALUE(RIGHT($I13,4)),$H13,)</f>
        <v>200</v>
      </c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20"/>
      <c r="AA13" s="20"/>
      <c r="AB13" s="20"/>
      <c r="AC13" s="20"/>
      <c r="AD13" s="114"/>
      <c r="AE13" s="114"/>
      <c r="AF13" s="157"/>
      <c r="AG13" s="189">
        <f>L13</f>
        <v>200</v>
      </c>
      <c r="AH13" s="177">
        <f>M13</f>
        <v>200</v>
      </c>
      <c r="AJ13" s="196">
        <f>AG11+AH11</f>
        <v>-426.01</v>
      </c>
    </row>
    <row r="14" spans="1:36" ht="15.75" thickBot="1" x14ac:dyDescent="0.3">
      <c r="A14" s="37"/>
      <c r="B14" s="88"/>
      <c r="C14" s="7"/>
      <c r="D14" s="21"/>
      <c r="E14" s="7"/>
      <c r="F14" s="88"/>
      <c r="G14" s="7"/>
      <c r="H14" s="24"/>
      <c r="I14" s="54"/>
      <c r="J14" s="2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190"/>
    </row>
    <row r="15" spans="1:36" ht="7.15" customHeight="1" thickBot="1" x14ac:dyDescent="0.3">
      <c r="A15" s="71"/>
      <c r="B15" s="145"/>
      <c r="C15" s="72"/>
      <c r="D15" s="73"/>
      <c r="E15" s="72"/>
      <c r="F15" s="72"/>
      <c r="G15" s="72"/>
      <c r="H15" s="74"/>
      <c r="I15" s="75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152"/>
      <c r="AG15" s="183"/>
      <c r="AH15" s="173"/>
    </row>
    <row r="16" spans="1:36" ht="45.75" thickBot="1" x14ac:dyDescent="0.3">
      <c r="A16" s="61" t="s">
        <v>65</v>
      </c>
      <c r="B16" s="46" t="s">
        <v>25</v>
      </c>
      <c r="C16" s="4" t="s">
        <v>10</v>
      </c>
      <c r="D16" s="20">
        <v>43649</v>
      </c>
      <c r="E16" s="46" t="s">
        <v>17</v>
      </c>
      <c r="F16" s="4"/>
      <c r="G16" s="4" t="s">
        <v>13</v>
      </c>
      <c r="H16" s="23">
        <v>160</v>
      </c>
      <c r="I16" s="53" t="s">
        <v>57</v>
      </c>
      <c r="J16" s="116">
        <f>IF(J$3&gt;VALUE(RIGHT($I16,4)),$H16,)</f>
        <v>0</v>
      </c>
      <c r="K16" s="116">
        <f>IF(K$3&gt;VALUE(RIGHT($I16,4)),$H16,)</f>
        <v>0</v>
      </c>
      <c r="L16" s="117">
        <f>IF(L$3&gt;VALUE(RIGHT($I16,4)),$H16,)</f>
        <v>160</v>
      </c>
      <c r="M16" s="117">
        <f>IF(M$3&gt;VALUE(RIGHT($I16,4)),$H16,)</f>
        <v>160</v>
      </c>
      <c r="N16" s="117"/>
      <c r="O16" s="117"/>
      <c r="P16" s="117"/>
      <c r="Q16" s="117"/>
      <c r="R16" s="117"/>
      <c r="S16" s="117"/>
      <c r="T16" s="117"/>
      <c r="U16" s="117"/>
      <c r="V16" s="117"/>
      <c r="W16" s="117"/>
      <c r="X16" s="117"/>
      <c r="Y16" s="20"/>
      <c r="Z16" s="20"/>
      <c r="AA16" s="20"/>
      <c r="AB16" s="20"/>
      <c r="AC16" s="20"/>
      <c r="AD16" s="20"/>
      <c r="AE16" s="20"/>
      <c r="AF16" s="139"/>
      <c r="AG16" s="189">
        <f>L16</f>
        <v>160</v>
      </c>
      <c r="AH16" s="177">
        <f>M16</f>
        <v>160</v>
      </c>
    </row>
    <row r="17" spans="1:34" ht="15.75" thickBot="1" x14ac:dyDescent="0.3">
      <c r="A17" s="37"/>
      <c r="B17" s="88"/>
      <c r="C17" s="7"/>
      <c r="D17" s="21"/>
      <c r="E17" s="7"/>
      <c r="F17" s="7"/>
      <c r="G17" s="7"/>
      <c r="H17" s="24"/>
      <c r="I17" s="55"/>
      <c r="J17" s="2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190"/>
    </row>
    <row r="18" spans="1:34" ht="7.15" customHeight="1" thickBot="1" x14ac:dyDescent="0.3">
      <c r="A18" s="71"/>
      <c r="B18" s="145"/>
      <c r="C18" s="72"/>
      <c r="D18" s="73"/>
      <c r="E18" s="72"/>
      <c r="F18" s="72"/>
      <c r="G18" s="72"/>
      <c r="H18" s="74"/>
      <c r="I18" s="75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152"/>
      <c r="AG18" s="183"/>
      <c r="AH18" s="173"/>
    </row>
    <row r="19" spans="1:34" ht="105" x14ac:dyDescent="0.25">
      <c r="A19" s="90" t="s">
        <v>48</v>
      </c>
      <c r="B19" s="46" t="s">
        <v>26</v>
      </c>
      <c r="C19" s="4" t="s">
        <v>10</v>
      </c>
      <c r="D19" s="48">
        <v>44245</v>
      </c>
      <c r="E19" s="47" t="s">
        <v>17</v>
      </c>
      <c r="F19" s="91" t="s">
        <v>63</v>
      </c>
      <c r="G19" s="4" t="s">
        <v>13</v>
      </c>
      <c r="H19" s="113">
        <v>60</v>
      </c>
      <c r="I19" s="58">
        <v>44541</v>
      </c>
      <c r="J19" s="118">
        <f>IF(J$3&gt;VALUE(RIGHT($I19,4)),$H19,)</f>
        <v>0</v>
      </c>
      <c r="K19" s="118">
        <f>IF(K$3&gt;VALUE(RIGHT($I19,4)),$H19,)</f>
        <v>0</v>
      </c>
      <c r="L19" s="118">
        <f>IF(L$3&gt;VALUE(RIGHT($I19,4)),$H19,)</f>
        <v>0</v>
      </c>
      <c r="M19" s="120">
        <f>IF(M$3&gt;VALUE(RIGHT($I19,4)),$H19,$H19)</f>
        <v>60</v>
      </c>
      <c r="N19" s="120"/>
      <c r="O19" s="120"/>
      <c r="P19" s="120"/>
      <c r="Q19" s="122"/>
      <c r="R19" s="19"/>
      <c r="S19" s="19"/>
      <c r="T19" s="19"/>
      <c r="U19" s="19"/>
      <c r="V19" s="123"/>
      <c r="W19" s="19"/>
      <c r="X19" s="19"/>
      <c r="Y19" s="19"/>
      <c r="Z19" s="19"/>
      <c r="AA19" s="123"/>
      <c r="AB19" s="19"/>
      <c r="AC19" s="19"/>
      <c r="AD19" s="19"/>
      <c r="AE19" s="19"/>
      <c r="AF19" s="158"/>
      <c r="AG19" s="182">
        <f>L19</f>
        <v>0</v>
      </c>
      <c r="AH19" s="3">
        <f>M19</f>
        <v>60</v>
      </c>
    </row>
    <row r="20" spans="1:34" ht="7.15" customHeight="1" thickBot="1" x14ac:dyDescent="0.3">
      <c r="A20" s="71"/>
      <c r="B20" s="145"/>
      <c r="C20" s="72"/>
      <c r="D20" s="73"/>
      <c r="E20" s="72"/>
      <c r="F20" s="72"/>
      <c r="G20" s="72"/>
      <c r="H20" s="74"/>
      <c r="I20" s="75"/>
      <c r="J20" s="73"/>
      <c r="K20" s="73"/>
      <c r="L20" s="73"/>
      <c r="M20" s="73"/>
      <c r="N20" s="73"/>
      <c r="O20" s="73"/>
      <c r="P20" s="73"/>
      <c r="Q20" s="73"/>
      <c r="R20" s="73"/>
      <c r="S20" s="73"/>
      <c r="T20" s="73"/>
      <c r="U20" s="73"/>
      <c r="V20" s="73"/>
      <c r="W20" s="73"/>
      <c r="X20" s="73"/>
      <c r="Y20" s="73"/>
      <c r="Z20" s="73"/>
      <c r="AA20" s="73"/>
      <c r="AB20" s="73"/>
      <c r="AC20" s="73"/>
      <c r="AD20" s="73"/>
      <c r="AE20" s="73"/>
      <c r="AF20" s="152"/>
      <c r="AG20" s="183"/>
      <c r="AH20" s="173"/>
    </row>
    <row r="21" spans="1:34" s="39" customFormat="1" ht="120" x14ac:dyDescent="0.25">
      <c r="A21" s="111" t="s">
        <v>39</v>
      </c>
      <c r="B21" s="147" t="s">
        <v>38</v>
      </c>
      <c r="C21" s="112" t="s">
        <v>27</v>
      </c>
      <c r="D21" s="99">
        <v>44279</v>
      </c>
      <c r="E21" s="100" t="s">
        <v>62</v>
      </c>
      <c r="F21" s="101" t="s">
        <v>61</v>
      </c>
      <c r="G21" s="102" t="s">
        <v>24</v>
      </c>
      <c r="H21" s="103">
        <v>0.04</v>
      </c>
      <c r="I21" s="104">
        <v>44536</v>
      </c>
      <c r="J21" s="115">
        <f>IF(J$3&gt;VALUE(RIGHT($I21,4)),$H21*J22,)</f>
        <v>0</v>
      </c>
      <c r="K21" s="115">
        <f>IF(K$3&gt;VALUE(RIGHT($I21,4)),$H21*K22,)</f>
        <v>0</v>
      </c>
      <c r="L21" s="119">
        <f>IF(M$3&gt;VALUE(RIGHT($I21,4)),$H21*L22,)</f>
        <v>0</v>
      </c>
      <c r="M21" s="83">
        <f>IF(M$3&gt;VALUE(RIGHT($I21,4)),,$H21*M22)</f>
        <v>201.8</v>
      </c>
      <c r="N21" s="83">
        <f t="shared" ref="N21:AD21" si="1">IF(N$3&gt;VALUE(RIGHT($I21,4)),,$H21*N22)</f>
        <v>0</v>
      </c>
      <c r="O21" s="83">
        <f t="shared" si="1"/>
        <v>0</v>
      </c>
      <c r="P21" s="83">
        <f t="shared" si="1"/>
        <v>0</v>
      </c>
      <c r="Q21" s="83">
        <f t="shared" si="1"/>
        <v>0</v>
      </c>
      <c r="R21" s="83">
        <f t="shared" si="1"/>
        <v>0</v>
      </c>
      <c r="S21" s="83">
        <f t="shared" si="1"/>
        <v>0</v>
      </c>
      <c r="T21" s="83">
        <f t="shared" si="1"/>
        <v>0</v>
      </c>
      <c r="U21" s="83">
        <f t="shared" si="1"/>
        <v>0</v>
      </c>
      <c r="V21" s="83">
        <f t="shared" si="1"/>
        <v>0</v>
      </c>
      <c r="W21" s="83">
        <f t="shared" si="1"/>
        <v>0</v>
      </c>
      <c r="X21" s="83">
        <f t="shared" si="1"/>
        <v>0</v>
      </c>
      <c r="Y21" s="83">
        <f t="shared" si="1"/>
        <v>0</v>
      </c>
      <c r="Z21" s="83">
        <f t="shared" si="1"/>
        <v>0</v>
      </c>
      <c r="AA21" s="83">
        <f t="shared" si="1"/>
        <v>0</v>
      </c>
      <c r="AB21" s="83">
        <f t="shared" si="1"/>
        <v>0</v>
      </c>
      <c r="AC21" s="83">
        <f t="shared" si="1"/>
        <v>0</v>
      </c>
      <c r="AD21" s="83">
        <f t="shared" si="1"/>
        <v>0</v>
      </c>
      <c r="AE21" s="140"/>
      <c r="AF21" s="140"/>
      <c r="AG21" s="191"/>
      <c r="AH21" s="151">
        <f>M21</f>
        <v>201.8</v>
      </c>
    </row>
    <row r="22" spans="1:34" ht="32.25" customHeight="1" thickBot="1" x14ac:dyDescent="0.3">
      <c r="A22" s="109"/>
      <c r="B22" s="148"/>
      <c r="C22" s="110"/>
      <c r="D22" s="105"/>
      <c r="E22" s="106"/>
      <c r="F22" s="107"/>
      <c r="G22" s="78"/>
      <c r="H22" s="79"/>
      <c r="I22" s="108" t="s">
        <v>59</v>
      </c>
      <c r="J22" s="87"/>
      <c r="K22" s="87"/>
      <c r="L22" s="87"/>
      <c r="M22" s="87">
        <v>5045</v>
      </c>
      <c r="N22" s="87"/>
      <c r="O22" s="87"/>
      <c r="P22" s="87"/>
      <c r="Q22" s="87"/>
      <c r="R22" s="87"/>
      <c r="S22" s="87"/>
      <c r="T22" s="87"/>
      <c r="U22" s="87"/>
      <c r="V22" s="87"/>
      <c r="W22" s="87"/>
      <c r="X22" s="87"/>
      <c r="Y22" s="87"/>
      <c r="Z22" s="87"/>
      <c r="AA22" s="87"/>
      <c r="AB22" s="87"/>
      <c r="AC22" s="87"/>
      <c r="AD22" s="87"/>
      <c r="AE22" s="87"/>
      <c r="AF22" s="159"/>
      <c r="AG22" s="192" t="s">
        <v>14</v>
      </c>
      <c r="AH22" s="175"/>
    </row>
    <row r="23" spans="1:34" ht="7.15" customHeight="1" thickBot="1" x14ac:dyDescent="0.3">
      <c r="A23" s="71"/>
      <c r="B23" s="145"/>
      <c r="C23" s="72"/>
      <c r="D23" s="73"/>
      <c r="E23" s="72"/>
      <c r="F23" s="72"/>
      <c r="G23" s="72"/>
      <c r="H23" s="74"/>
      <c r="I23" s="75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152"/>
      <c r="AG23" s="183"/>
      <c r="AH23" s="173"/>
    </row>
    <row r="24" spans="1:34" s="39" customFormat="1" x14ac:dyDescent="0.25">
      <c r="A24" s="111"/>
      <c r="B24" s="147"/>
      <c r="C24" s="112"/>
      <c r="D24" s="99"/>
      <c r="E24" s="100"/>
      <c r="F24" s="101"/>
      <c r="G24" s="102"/>
      <c r="H24" s="103"/>
      <c r="I24" s="104"/>
      <c r="J24" s="115"/>
      <c r="K24" s="115"/>
      <c r="L24" s="119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140"/>
      <c r="AF24" s="140"/>
      <c r="AG24" s="193"/>
      <c r="AH24" s="178"/>
    </row>
    <row r="25" spans="1:34" ht="32.25" customHeight="1" thickBot="1" x14ac:dyDescent="0.3">
      <c r="A25" s="109"/>
      <c r="B25" s="148"/>
      <c r="C25" s="110"/>
      <c r="D25" s="105"/>
      <c r="E25" s="106"/>
      <c r="F25" s="107"/>
      <c r="G25" s="78"/>
      <c r="H25" s="79"/>
      <c r="I25" s="108"/>
      <c r="J25" s="87"/>
      <c r="K25" s="87"/>
      <c r="L25" s="87"/>
      <c r="M25" s="87"/>
      <c r="N25" s="87"/>
      <c r="O25" s="87"/>
      <c r="P25" s="87"/>
      <c r="Q25" s="87"/>
      <c r="R25" s="87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159"/>
      <c r="AG25" s="192"/>
      <c r="AH25" s="175"/>
    </row>
    <row r="26" spans="1:34" ht="7.15" customHeight="1" thickBot="1" x14ac:dyDescent="0.3">
      <c r="A26" s="71"/>
      <c r="B26" s="145"/>
      <c r="C26" s="72"/>
      <c r="D26" s="73"/>
      <c r="E26" s="72"/>
      <c r="F26" s="72"/>
      <c r="G26" s="72"/>
      <c r="H26" s="74"/>
      <c r="I26" s="75"/>
      <c r="J26" s="73"/>
      <c r="K26" s="73"/>
      <c r="L26" s="73"/>
      <c r="M26" s="73"/>
      <c r="N26" s="73"/>
      <c r="O26" s="73"/>
      <c r="P26" s="73"/>
      <c r="Q26" s="73"/>
      <c r="R26" s="73"/>
      <c r="S26" s="73"/>
      <c r="T26" s="73"/>
      <c r="U26" s="73"/>
      <c r="V26" s="73"/>
      <c r="W26" s="73"/>
      <c r="X26" s="73"/>
      <c r="Y26" s="73"/>
      <c r="Z26" s="73"/>
      <c r="AA26" s="73"/>
      <c r="AB26" s="73"/>
      <c r="AC26" s="73"/>
      <c r="AD26" s="73"/>
      <c r="AE26" s="73"/>
      <c r="AF26" s="152"/>
      <c r="AG26" s="183"/>
      <c r="AH26" s="173"/>
    </row>
    <row r="27" spans="1:34" s="39" customFormat="1" x14ac:dyDescent="0.25">
      <c r="A27" s="111"/>
      <c r="B27" s="147"/>
      <c r="C27" s="112"/>
      <c r="D27" s="99"/>
      <c r="E27" s="100"/>
      <c r="F27" s="101"/>
      <c r="G27" s="102"/>
      <c r="H27" s="103"/>
      <c r="I27" s="104"/>
      <c r="J27" s="115"/>
      <c r="K27" s="115"/>
      <c r="L27" s="119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83"/>
      <c r="Z27" s="83"/>
      <c r="AA27" s="83"/>
      <c r="AB27" s="83"/>
      <c r="AC27" s="83"/>
      <c r="AD27" s="83"/>
      <c r="AE27" s="140"/>
      <c r="AF27" s="140"/>
      <c r="AG27" s="193"/>
      <c r="AH27" s="178"/>
    </row>
    <row r="28" spans="1:34" ht="32.25" customHeight="1" thickBot="1" x14ac:dyDescent="0.3">
      <c r="A28" s="109"/>
      <c r="B28" s="148"/>
      <c r="C28" s="110"/>
      <c r="D28" s="105"/>
      <c r="E28" s="106"/>
      <c r="F28" s="107"/>
      <c r="G28" s="78"/>
      <c r="H28" s="79"/>
      <c r="I28" s="108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159"/>
      <c r="AG28" s="192"/>
      <c r="AH28" s="175"/>
    </row>
    <row r="29" spans="1:34" ht="7.15" customHeight="1" thickBot="1" x14ac:dyDescent="0.3">
      <c r="A29" s="71"/>
      <c r="B29" s="145"/>
      <c r="C29" s="72"/>
      <c r="D29" s="73"/>
      <c r="E29" s="72"/>
      <c r="F29" s="72"/>
      <c r="G29" s="72"/>
      <c r="H29" s="74"/>
      <c r="I29" s="75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152"/>
      <c r="AG29" s="183"/>
      <c r="AH29" s="173"/>
    </row>
    <row r="30" spans="1:34" s="39" customFormat="1" x14ac:dyDescent="0.25">
      <c r="A30" s="111"/>
      <c r="B30" s="147"/>
      <c r="C30" s="112"/>
      <c r="D30" s="99"/>
      <c r="E30" s="100"/>
      <c r="F30" s="101"/>
      <c r="G30" s="102"/>
      <c r="H30" s="103"/>
      <c r="I30" s="104"/>
      <c r="J30" s="115"/>
      <c r="K30" s="115"/>
      <c r="L30" s="119"/>
      <c r="M30" s="83"/>
      <c r="N30" s="83"/>
      <c r="O30" s="83"/>
      <c r="P30" s="83"/>
      <c r="Q30" s="83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140"/>
      <c r="AF30" s="140"/>
      <c r="AG30" s="193"/>
      <c r="AH30" s="178"/>
    </row>
    <row r="31" spans="1:34" s="39" customFormat="1" ht="35.25" customHeight="1" x14ac:dyDescent="0.25">
      <c r="A31" s="125"/>
      <c r="B31" s="149"/>
      <c r="C31" s="126"/>
      <c r="D31" s="92"/>
      <c r="E31" s="93"/>
      <c r="F31" s="94"/>
      <c r="G31" s="95"/>
      <c r="H31" s="96"/>
      <c r="I31" s="97"/>
      <c r="J31" s="115"/>
      <c r="K31" s="115"/>
      <c r="L31" s="119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140"/>
      <c r="AF31" s="140"/>
      <c r="AG31" s="191"/>
      <c r="AH31" s="98"/>
    </row>
    <row r="32" spans="1:34" ht="7.15" customHeight="1" x14ac:dyDescent="0.25">
      <c r="A32" s="71"/>
      <c r="B32" s="145"/>
      <c r="C32" s="72"/>
      <c r="D32" s="73"/>
      <c r="E32" s="72"/>
      <c r="F32" s="72"/>
      <c r="G32" s="72"/>
      <c r="H32" s="74"/>
      <c r="I32" s="75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152"/>
      <c r="AG32" s="183"/>
      <c r="AH32" s="173"/>
    </row>
    <row r="33" spans="1:34" s="39" customFormat="1" ht="10.5" customHeight="1" thickBot="1" x14ac:dyDescent="0.3">
      <c r="A33" s="127"/>
      <c r="B33" s="150"/>
      <c r="C33" s="128"/>
      <c r="D33" s="129"/>
      <c r="E33" s="130"/>
      <c r="F33" s="131"/>
      <c r="G33" s="132"/>
      <c r="H33" s="133"/>
      <c r="I33" s="134"/>
      <c r="J33" s="135"/>
      <c r="K33" s="135"/>
      <c r="L33" s="136"/>
      <c r="M33" s="136"/>
      <c r="N33" s="136"/>
      <c r="O33" s="136"/>
      <c r="P33" s="136"/>
      <c r="Q33" s="136"/>
      <c r="R33" s="136"/>
      <c r="S33" s="136"/>
      <c r="T33" s="136"/>
      <c r="U33" s="136"/>
      <c r="V33" s="136"/>
      <c r="W33" s="136"/>
      <c r="X33" s="136"/>
      <c r="Y33" s="136"/>
      <c r="Z33" s="136"/>
      <c r="AA33" s="136"/>
      <c r="AB33" s="136"/>
      <c r="AC33" s="136"/>
      <c r="AD33" s="136"/>
      <c r="AE33" s="141"/>
      <c r="AF33" s="141"/>
      <c r="AG33" s="194"/>
      <c r="AH33" s="137"/>
    </row>
    <row r="34" spans="1:34" ht="32.25" customHeight="1" thickTop="1" thickBot="1" x14ac:dyDescent="0.3">
      <c r="A34" s="109"/>
      <c r="B34" s="148"/>
      <c r="C34" s="110"/>
      <c r="D34" s="105"/>
      <c r="E34" s="106"/>
      <c r="F34" s="107"/>
      <c r="G34" s="78"/>
      <c r="H34" s="79"/>
      <c r="I34" s="108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124"/>
      <c r="AF34" s="124"/>
      <c r="AG34" s="195">
        <f>SUM(AG4:AG33)</f>
        <v>822.64</v>
      </c>
      <c r="AH34" s="179">
        <f>SUM(AH4:AH33)</f>
        <v>499.15000000000003</v>
      </c>
    </row>
    <row r="35" spans="1:34" ht="16.5" customHeight="1" thickBot="1" x14ac:dyDescent="0.3">
      <c r="A35" s="33"/>
      <c r="B35" s="50"/>
      <c r="C35" s="33"/>
      <c r="D35" s="34"/>
      <c r="E35" s="33"/>
      <c r="F35" s="51"/>
      <c r="G35" s="33"/>
      <c r="H35" s="35"/>
      <c r="I35" s="56"/>
      <c r="J35" s="36"/>
      <c r="K35" s="36"/>
      <c r="L35" s="36"/>
      <c r="M35" s="36"/>
      <c r="N35" s="36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164"/>
    </row>
    <row r="36" spans="1:34" ht="30" customHeight="1" thickBot="1" x14ac:dyDescent="0.3">
      <c r="A36" s="27" t="s">
        <v>40</v>
      </c>
      <c r="B36" s="17" t="s">
        <v>15</v>
      </c>
      <c r="C36" s="15" t="s">
        <v>10</v>
      </c>
      <c r="D36" s="16">
        <v>43034</v>
      </c>
      <c r="E36" s="28" t="s">
        <v>11</v>
      </c>
      <c r="F36" s="11" t="s">
        <v>36</v>
      </c>
      <c r="G36" s="15"/>
      <c r="H36" s="25">
        <v>0</v>
      </c>
      <c r="I36" s="57">
        <v>43034</v>
      </c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60"/>
      <c r="AG36" s="163">
        <v>0</v>
      </c>
    </row>
    <row r="37" spans="1:34" ht="7.15" customHeight="1" thickBot="1" x14ac:dyDescent="0.3">
      <c r="A37" s="71"/>
      <c r="B37" s="145"/>
      <c r="C37" s="72"/>
      <c r="D37" s="73"/>
      <c r="E37" s="72"/>
      <c r="F37" s="72"/>
      <c r="G37" s="72"/>
      <c r="H37" s="74"/>
      <c r="I37" s="75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152"/>
      <c r="AG37" s="162"/>
      <c r="AH37" s="76"/>
    </row>
    <row r="38" spans="1:34" ht="26.85" customHeight="1" thickBot="1" x14ac:dyDescent="0.3">
      <c r="A38" s="27" t="s">
        <v>41</v>
      </c>
      <c r="B38" s="17" t="s">
        <v>16</v>
      </c>
      <c r="C38" s="15" t="s">
        <v>10</v>
      </c>
      <c r="D38" s="16">
        <v>43026</v>
      </c>
      <c r="E38" s="15" t="s">
        <v>17</v>
      </c>
      <c r="F38" s="11" t="s">
        <v>18</v>
      </c>
      <c r="G38" s="15"/>
      <c r="H38" s="25">
        <v>0</v>
      </c>
      <c r="I38" s="57" t="s">
        <v>28</v>
      </c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60"/>
      <c r="AG38" s="163">
        <v>0</v>
      </c>
    </row>
    <row r="39" spans="1:34" ht="7.15" customHeight="1" thickBot="1" x14ac:dyDescent="0.3">
      <c r="A39" s="71"/>
      <c r="B39" s="145"/>
      <c r="C39" s="72"/>
      <c r="D39" s="73"/>
      <c r="E39" s="72"/>
      <c r="F39" s="72"/>
      <c r="G39" s="72"/>
      <c r="H39" s="74"/>
      <c r="I39" s="75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152"/>
      <c r="AG39" s="162"/>
      <c r="AH39" s="76"/>
    </row>
    <row r="40" spans="1:34" ht="90.75" thickBot="1" x14ac:dyDescent="0.3">
      <c r="A40" s="27" t="s">
        <v>47</v>
      </c>
      <c r="B40" s="17" t="s">
        <v>19</v>
      </c>
      <c r="C40" s="15" t="s">
        <v>10</v>
      </c>
      <c r="D40" s="16">
        <v>42935</v>
      </c>
      <c r="E40" s="15" t="s">
        <v>17</v>
      </c>
      <c r="F40" s="11" t="s">
        <v>18</v>
      </c>
      <c r="G40" s="15"/>
      <c r="H40" s="25">
        <v>0</v>
      </c>
      <c r="I40" s="57" t="s">
        <v>29</v>
      </c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60"/>
      <c r="AG40" s="163">
        <v>0</v>
      </c>
    </row>
    <row r="41" spans="1:34" ht="7.15" customHeight="1" thickBot="1" x14ac:dyDescent="0.3">
      <c r="A41" s="71"/>
      <c r="B41" s="145"/>
      <c r="C41" s="72"/>
      <c r="D41" s="73"/>
      <c r="E41" s="72"/>
      <c r="F41" s="72"/>
      <c r="G41" s="72"/>
      <c r="H41" s="74"/>
      <c r="I41" s="75"/>
      <c r="J41" s="73"/>
      <c r="K41" s="73"/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152"/>
      <c r="AG41" s="162"/>
      <c r="AH41" s="76"/>
    </row>
    <row r="42" spans="1:34" ht="90.75" thickBot="1" x14ac:dyDescent="0.3">
      <c r="A42" s="26" t="s">
        <v>42</v>
      </c>
      <c r="B42" s="46" t="s">
        <v>16</v>
      </c>
      <c r="C42" s="4" t="s">
        <v>10</v>
      </c>
      <c r="D42" s="20">
        <v>43026</v>
      </c>
      <c r="E42" s="4" t="s">
        <v>17</v>
      </c>
      <c r="F42" s="9" t="s">
        <v>18</v>
      </c>
      <c r="G42" s="4"/>
      <c r="H42" s="23">
        <v>0</v>
      </c>
      <c r="I42" s="53" t="s">
        <v>30</v>
      </c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61"/>
      <c r="AG42" s="163">
        <v>0</v>
      </c>
    </row>
    <row r="43" spans="1:34" ht="7.15" customHeight="1" thickBot="1" x14ac:dyDescent="0.3">
      <c r="A43" s="71"/>
      <c r="B43" s="145"/>
      <c r="C43" s="72"/>
      <c r="D43" s="73"/>
      <c r="E43" s="72"/>
      <c r="F43" s="72"/>
      <c r="G43" s="72"/>
      <c r="H43" s="74"/>
      <c r="I43" s="75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152"/>
      <c r="AG43" s="162"/>
      <c r="AH43" s="76"/>
    </row>
    <row r="44" spans="1:34" ht="90.75" thickBot="1" x14ac:dyDescent="0.3">
      <c r="A44" s="26" t="s">
        <v>43</v>
      </c>
      <c r="B44" s="46" t="s">
        <v>20</v>
      </c>
      <c r="C44" s="4" t="s">
        <v>10</v>
      </c>
      <c r="D44" s="20">
        <v>42909</v>
      </c>
      <c r="E44" s="5" t="s">
        <v>11</v>
      </c>
      <c r="F44" s="9" t="s">
        <v>18</v>
      </c>
      <c r="G44" s="4"/>
      <c r="H44" s="23">
        <v>0</v>
      </c>
      <c r="I44" s="53" t="s">
        <v>31</v>
      </c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61"/>
      <c r="AG44" s="165">
        <v>0</v>
      </c>
    </row>
    <row r="45" spans="1:34" ht="7.15" customHeight="1" thickBot="1" x14ac:dyDescent="0.3">
      <c r="A45" s="71"/>
      <c r="B45" s="145"/>
      <c r="C45" s="72"/>
      <c r="D45" s="73"/>
      <c r="E45" s="72"/>
      <c r="F45" s="72"/>
      <c r="G45" s="72"/>
      <c r="H45" s="74"/>
      <c r="I45" s="75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152"/>
      <c r="AG45" s="162"/>
      <c r="AH45" s="76"/>
    </row>
    <row r="46" spans="1:34" ht="90.75" thickBot="1" x14ac:dyDescent="0.3">
      <c r="A46" s="26" t="s">
        <v>44</v>
      </c>
      <c r="B46" s="46" t="s">
        <v>20</v>
      </c>
      <c r="C46" s="4" t="s">
        <v>10</v>
      </c>
      <c r="D46" s="20">
        <v>42909</v>
      </c>
      <c r="E46" s="5" t="s">
        <v>11</v>
      </c>
      <c r="F46" s="9" t="s">
        <v>18</v>
      </c>
      <c r="G46" s="4"/>
      <c r="H46" s="23">
        <v>0</v>
      </c>
      <c r="I46" s="53" t="s">
        <v>31</v>
      </c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61"/>
      <c r="AG46" s="163">
        <v>0</v>
      </c>
    </row>
    <row r="47" spans="1:34" ht="7.15" customHeight="1" thickBot="1" x14ac:dyDescent="0.3">
      <c r="A47" s="71"/>
      <c r="B47" s="145"/>
      <c r="C47" s="72"/>
      <c r="D47" s="73"/>
      <c r="E47" s="72"/>
      <c r="F47" s="72"/>
      <c r="G47" s="72"/>
      <c r="H47" s="74"/>
      <c r="I47" s="75"/>
      <c r="J47" s="73"/>
      <c r="K47" s="73"/>
      <c r="L47" s="73"/>
      <c r="M47" s="73"/>
      <c r="N47" s="73"/>
      <c r="O47" s="73"/>
      <c r="P47" s="73"/>
      <c r="Q47" s="73"/>
      <c r="R47" s="73"/>
      <c r="S47" s="73"/>
      <c r="T47" s="73"/>
      <c r="U47" s="73"/>
      <c r="V47" s="73"/>
      <c r="W47" s="73"/>
      <c r="X47" s="73"/>
      <c r="Y47" s="73"/>
      <c r="Z47" s="73"/>
      <c r="AA47" s="73"/>
      <c r="AB47" s="73"/>
      <c r="AC47" s="73"/>
      <c r="AD47" s="73"/>
      <c r="AE47" s="73"/>
      <c r="AF47" s="152"/>
      <c r="AG47" s="162"/>
      <c r="AH47" s="76"/>
    </row>
    <row r="48" spans="1:34" ht="90.75" thickBot="1" x14ac:dyDescent="0.3">
      <c r="A48" s="26" t="s">
        <v>45</v>
      </c>
      <c r="B48" s="46" t="s">
        <v>21</v>
      </c>
      <c r="C48" s="4" t="s">
        <v>10</v>
      </c>
      <c r="D48" s="20">
        <v>42972</v>
      </c>
      <c r="E48" s="4" t="s">
        <v>17</v>
      </c>
      <c r="F48" s="9" t="s">
        <v>18</v>
      </c>
      <c r="G48" s="4"/>
      <c r="H48" s="23"/>
      <c r="I48" s="53" t="s">
        <v>32</v>
      </c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61"/>
      <c r="AG48" s="163">
        <v>0</v>
      </c>
    </row>
    <row r="49" spans="1:34" ht="7.15" customHeight="1" thickBot="1" x14ac:dyDescent="0.3">
      <c r="A49" s="71"/>
      <c r="B49" s="145"/>
      <c r="C49" s="72"/>
      <c r="D49" s="73"/>
      <c r="E49" s="72"/>
      <c r="F49" s="72"/>
      <c r="G49" s="72"/>
      <c r="H49" s="74"/>
      <c r="I49" s="75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152"/>
      <c r="AG49" s="162"/>
      <c r="AH49" s="76"/>
    </row>
    <row r="50" spans="1:34" ht="90.75" thickBot="1" x14ac:dyDescent="0.3">
      <c r="A50" s="26" t="s">
        <v>46</v>
      </c>
      <c r="B50" s="46" t="s">
        <v>21</v>
      </c>
      <c r="C50" s="4" t="s">
        <v>10</v>
      </c>
      <c r="D50" s="20">
        <v>42975</v>
      </c>
      <c r="E50" s="4" t="s">
        <v>17</v>
      </c>
      <c r="F50" s="9" t="s">
        <v>18</v>
      </c>
      <c r="G50" s="4"/>
      <c r="H50" s="23">
        <v>0</v>
      </c>
      <c r="I50" s="53" t="s">
        <v>33</v>
      </c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61"/>
      <c r="AG50" s="163">
        <v>0</v>
      </c>
    </row>
    <row r="51" spans="1:34" ht="6" customHeight="1" x14ac:dyDescent="0.25">
      <c r="A51" s="71"/>
      <c r="B51" s="145"/>
      <c r="C51" s="72"/>
      <c r="D51" s="73"/>
      <c r="E51" s="72"/>
      <c r="F51" s="72"/>
      <c r="G51" s="72"/>
      <c r="H51" s="74"/>
      <c r="I51" s="75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4"/>
      <c r="AH51" s="76"/>
    </row>
  </sheetData>
  <mergeCells count="3">
    <mergeCell ref="F10:F11"/>
    <mergeCell ref="A7:A8"/>
    <mergeCell ref="A4:A5"/>
  </mergeCells>
  <pageMargins left="0.23622047244094491" right="0.23622047244094491" top="0.39370078740157483" bottom="0.39370078740157483" header="0" footer="0"/>
  <pageSetup paperSize="9" scale="75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7" zoomScaleNormal="100" workbookViewId="0">
      <selection activeCell="B57" activeCellId="1" sqref="F61:F62 B57"/>
    </sheetView>
  </sheetViews>
  <sheetFormatPr baseColWidth="10" defaultColWidth="10.7109375" defaultRowHeight="15" x14ac:dyDescent="0.25"/>
  <sheetData/>
  <pageMargins left="0.51180555555555496" right="0.51180555555555496" top="0.55138888888888904" bottom="0.55138888888888904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Id="1" sqref="F61:F62 A1"/>
    </sheetView>
  </sheetViews>
  <sheetFormatPr baseColWidth="10" defaultColWidth="10.710937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76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a</vt:lpstr>
      <vt:lpstr>b</vt:lpstr>
      <vt:lpstr>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 Gardette</cp:lastModifiedBy>
  <cp:revision>23</cp:revision>
  <cp:lastPrinted>2022-01-02T17:40:27Z</cp:lastPrinted>
  <dcterms:created xsi:type="dcterms:W3CDTF">2006-09-12T15:06:44Z</dcterms:created>
  <dcterms:modified xsi:type="dcterms:W3CDTF">2022-03-28T07:57:58Z</dcterms:modified>
  <dc:language>fr-FR</dc:language>
</cp:coreProperties>
</file>