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" sheetId="1" state="visible" r:id="rId2"/>
    <sheet name="b" sheetId="2" state="visible" r:id="rId3"/>
    <sheet name="c" sheetId="3" state="visible" r:id="rId4"/>
  </sheets>
  <definedNames>
    <definedName function="false" hidden="false" localSheetId="1" name="_xlnm.Print_Area" vbProcedure="false">b!#ref!</definedName>
    <definedName function="false" hidden="false" localSheetId="2" name="_xlnm.Print_Area" vbProcedure="false">'c'!#ref!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K11" authorId="0">
      <text>
        <r>
          <rPr>
            <sz val="11"/>
            <color rgb="FF000000"/>
            <rFont val="Calibri"/>
            <family val="2"/>
            <charset val="1"/>
          </rPr>
          <t xml:space="preserve">Le 22/02/2022 
224,62+203,36</t>
        </r>
      </text>
    </comment>
    <comment ref="AK14" authorId="0">
      <text>
        <r>
          <rPr>
            <sz val="11"/>
            <color rgb="FF000000"/>
            <rFont val="Calibri"/>
            <family val="2"/>
            <charset val="1"/>
          </rPr>
          <t xml:space="preserve">558,72 réglé le 03/08/2022 : 2021 + 2022 ?</t>
        </r>
      </text>
    </comment>
    <comment ref="AK17" authorId="0">
      <text>
        <r>
          <rPr>
            <sz val="11"/>
            <color rgb="FF000000"/>
            <rFont val="Calibri"/>
            <family val="2"/>
            <charset val="1"/>
          </rPr>
          <t xml:space="preserve">Réglé déc 2022</t>
        </r>
      </text>
    </comment>
    <comment ref="AK22" authorId="0">
      <text>
        <r>
          <rPr>
            <sz val="11"/>
            <color rgb="FF000000"/>
            <rFont val="Calibri"/>
            <family val="2"/>
            <charset val="1"/>
          </rPr>
          <t xml:space="preserve">Déc 2022 : réglé 203€</t>
        </r>
      </text>
    </comment>
  </commentList>
</comments>
</file>

<file path=xl/sharedStrings.xml><?xml version="1.0" encoding="utf-8"?>
<sst xmlns="http://schemas.openxmlformats.org/spreadsheetml/2006/main" count="120" uniqueCount="78">
  <si>
    <t xml:space="preserve">CALCUL des provisions sur les loyers dus</t>
  </si>
  <si>
    <t xml:space="preserve">rédigé le 21/11/2021</t>
  </si>
  <si>
    <r>
      <rPr>
        <b val="true"/>
        <sz val="11"/>
        <color rgb="FF000000"/>
        <rFont val="Calibri"/>
        <family val="2"/>
        <charset val="1"/>
      </rPr>
      <t xml:space="preserve">à provisionner et régler </t>
    </r>
    <r>
      <rPr>
        <sz val="11"/>
        <color rgb="FF000000"/>
        <rFont val="Calibri"/>
        <family val="2"/>
        <charset val="1"/>
      </rPr>
      <t xml:space="preserve">dans l’année</t>
    </r>
  </si>
  <si>
    <t xml:space="preserve"> MàJ</t>
  </si>
  <si>
    <r>
      <rPr>
        <b val="true"/>
        <sz val="11"/>
        <color rgb="FF000000"/>
        <rFont val="Calibri"/>
        <family val="2"/>
        <charset val="1"/>
      </rPr>
      <t xml:space="preserve">provisionné non demandé</t>
    </r>
    <r>
      <rPr>
        <sz val="11"/>
        <color rgb="FF000000"/>
        <rFont val="Calibri"/>
        <family val="2"/>
        <charset val="1"/>
      </rPr>
      <t xml:space="preserve"> à payer</t>
    </r>
  </si>
  <si>
    <t xml:space="preserve">à provisionner pour paiement année ultérieure</t>
  </si>
  <si>
    <t xml:space="preserve">N°ordre ac Loyer</t>
  </si>
  <si>
    <t xml:space="preserve">SITE</t>
  </si>
  <si>
    <t xml:space="preserve">BAILLEUR</t>
  </si>
  <si>
    <t xml:space="preserve">TYPE DE CONTRAT</t>
  </si>
  <si>
    <t xml:space="preserve">DATE CONTRAT</t>
  </si>
  <si>
    <t xml:space="preserve">DUREE CONTRAT</t>
  </si>
  <si>
    <t xml:space="preserve">Modalités</t>
  </si>
  <si>
    <t xml:space="preserve">CONTACT</t>
  </si>
  <si>
    <t xml:space="preserve">TYPE DE LOYERS</t>
  </si>
  <si>
    <t xml:space="preserve">CARACT.
 LOYER</t>
  </si>
  <si>
    <t xml:space="preserve">MONTANT</t>
  </si>
  <si>
    <t xml:space="preserve">DATE EFFET
MES</t>
  </si>
  <si>
    <t xml:space="preserve">Reglé </t>
  </si>
  <si>
    <t xml:space="preserve">VESTIAIRES DONNEVILLE Puissance 6 kwc</t>
  </si>
  <si>
    <t xml:space="preserve">DONNEVILLE</t>
  </si>
  <si>
    <t xml:space="preserve">COT</t>
  </si>
  <si>
    <t xml:space="preserve">22 ans</t>
  </si>
  <si>
    <t xml:space="preserve">demande avis paiement</t>
  </si>
  <si>
    <t xml:space="preserve">1E/M2</t>
  </si>
  <si>
    <t xml:space="preserve">FIXE</t>
  </si>
  <si>
    <r>
      <rPr>
        <b val="true"/>
        <sz val="11"/>
        <color rgb="FF000000"/>
        <rFont val="Calibri"/>
        <family val="2"/>
        <charset val="1"/>
      </rPr>
      <t xml:space="preserve"> </t>
    </r>
    <r>
      <rPr>
        <b val="true"/>
        <sz val="11"/>
        <color rgb="FFFF0000"/>
        <rFont val="Calibri"/>
        <family val="2"/>
        <charset val="1"/>
      </rPr>
      <t xml:space="preserve">29/05</t>
    </r>
    <r>
      <rPr>
        <b val="true"/>
        <sz val="11"/>
        <color rgb="FF000000"/>
        <rFont val="Calibri"/>
        <family val="2"/>
        <charset val="1"/>
      </rPr>
      <t xml:space="preserve">/</t>
    </r>
    <r>
      <rPr>
        <sz val="11"/>
        <color rgb="FF000000"/>
        <rFont val="Calibri"/>
        <family val="2"/>
        <charset val="1"/>
      </rPr>
      <t xml:space="preserve">2018</t>
    </r>
  </si>
  <si>
    <t xml:space="preserve">le mois suivant DateMES</t>
  </si>
  <si>
    <t xml:space="preserve">S des FÊTES NOUEILLES Puissance 9 kwc</t>
  </si>
  <si>
    <t xml:space="preserve">NOUEILLES</t>
  </si>
  <si>
    <t xml:space="preserve">1€/M2</t>
  </si>
  <si>
    <r>
      <rPr>
        <b val="true"/>
        <sz val="11"/>
        <color rgb="FFFF0000"/>
        <rFont val="Calibri"/>
        <family val="2"/>
        <charset val="1"/>
      </rPr>
      <t xml:space="preserve"> 14/03</t>
    </r>
    <r>
      <rPr>
        <b val="true"/>
        <sz val="11"/>
        <color rgb="FF000000"/>
        <rFont val="Calibri"/>
        <family val="2"/>
        <charset val="1"/>
      </rPr>
      <t xml:space="preserve">/</t>
    </r>
    <r>
      <rPr>
        <sz val="11"/>
        <color rgb="FF000000"/>
        <rFont val="Calibri"/>
        <family val="2"/>
        <charset val="1"/>
      </rPr>
      <t xml:space="preserve">2019</t>
    </r>
  </si>
  <si>
    <t xml:space="preserve">ECOLE PRIM. ODARS Puissance 36 kwc</t>
  </si>
  <si>
    <t xml:space="preserve">ODARS</t>
  </si>
  <si>
    <t xml:space="preserve">20 ans a/c mise en service</t>
  </si>
  <si>
    <r>
      <rPr>
        <b val="true"/>
        <sz val="11"/>
        <color rgb="FF000000"/>
        <rFont val="Calibri"/>
        <family val="2"/>
        <charset val="1"/>
      </rPr>
      <t xml:space="preserve"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</si>
  <si>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 xml:space="preserve">VARIABLE</t>
  </si>
  <si>
    <r>
      <rPr>
        <b val="true"/>
        <sz val="11"/>
        <color rgb="FFFF0000"/>
        <rFont val="Calibri"/>
        <family val="2"/>
        <charset val="1"/>
      </rPr>
      <t xml:space="preserve"> 21/01</t>
    </r>
    <r>
      <rPr>
        <b val="true"/>
        <sz val="11"/>
        <color rgb="FF000000"/>
        <rFont val="Calibri"/>
        <family val="2"/>
        <charset val="1"/>
      </rPr>
      <t xml:space="preserve">/2020</t>
    </r>
  </si>
  <si>
    <r>
      <rPr>
        <sz val="10"/>
        <rFont val="Arial"/>
        <family val="2"/>
        <charset val="1"/>
      </rPr>
      <t xml:space="preserve">Resultat</t>
    </r>
    <r>
      <rPr>
        <b val="true"/>
        <sz val="10"/>
        <rFont val="Arial"/>
        <family val="2"/>
        <charset val="1"/>
      </rPr>
      <t xml:space="preserve"> Net</t>
    </r>
    <r>
      <rPr>
        <sz val="10"/>
        <rFont val="Arial"/>
        <family val="2"/>
        <charset val="1"/>
      </rPr>
      <t xml:space="preserve"> An-1</t>
    </r>
  </si>
  <si>
    <t xml:space="preserve">GYMNASE AYGUESVIVES Puissance 36 kwc</t>
  </si>
  <si>
    <t xml:space="preserve">AYGUESVIVES</t>
  </si>
  <si>
    <t xml:space="preserve">INDEXE -A revoir</t>
  </si>
  <si>
    <r>
      <rPr>
        <b val="true"/>
        <sz val="11"/>
        <color rgb="FFFF0000"/>
        <rFont val="Calibri"/>
        <family val="2"/>
        <charset val="1"/>
      </rPr>
      <t xml:space="preserve"> 23/01</t>
    </r>
    <r>
      <rPr>
        <b val="true"/>
        <sz val="11"/>
        <color rgb="FF000000"/>
        <rFont val="Calibri"/>
        <family val="2"/>
        <charset val="1"/>
      </rPr>
      <t xml:space="preserve">/2020</t>
    </r>
  </si>
  <si>
    <t xml:space="preserve">ECOLE MONTBRUN LAURAGAIS                     Puissance 31,5 kwc</t>
  </si>
  <si>
    <t xml:space="preserve">MONTBRUN LAURAGAIS</t>
  </si>
  <si>
    <t xml:space="preserve">annuel ?</t>
  </si>
  <si>
    <r>
      <rPr>
        <b val="true"/>
        <sz val="11"/>
        <color rgb="FFFF0000"/>
        <rFont val="Calibri"/>
        <family val="2"/>
        <charset val="1"/>
      </rPr>
      <t xml:space="preserve"> 02/06</t>
    </r>
    <r>
      <rPr>
        <b val="true"/>
        <sz val="11"/>
        <color rgb="FF000000"/>
        <rFont val="Calibri"/>
        <family val="2"/>
        <charset val="1"/>
      </rPr>
      <t xml:space="preserve">/2020</t>
    </r>
  </si>
  <si>
    <t xml:space="preserve">SDIS MONTGISCARD Puissance  9KWc    </t>
  </si>
  <si>
    <t xml:space="preserve">SDIS 31</t>
  </si>
  <si>
    <r>
      <rPr>
        <sz val="11"/>
        <color rgb="FF000000"/>
        <rFont val="Calibri"/>
        <family val="2"/>
        <charset val="1"/>
      </rPr>
      <t xml:space="preserve">300 € </t>
    </r>
    <r>
      <rPr>
        <sz val="11"/>
        <color rgb="FFFF0000"/>
        <rFont val="Calibri"/>
        <family val="2"/>
        <charset val="1"/>
      </rPr>
      <t xml:space="preserve">tous</t>
    </r>
    <r>
      <rPr>
        <b val="true"/>
        <sz val="11"/>
        <color rgb="FFFF0000"/>
        <rFont val="Calibri"/>
        <family val="2"/>
        <charset val="1"/>
      </rPr>
      <t xml:space="preserve"> les 5 ans</t>
    </r>
    <r>
      <rPr>
        <b val="true"/>
        <sz val="11"/>
        <color rgb="FF000000"/>
        <rFont val="Calibri"/>
        <family val="2"/>
        <charset val="1"/>
      </rPr>
      <t xml:space="preserve"> : provision 60€ /an</t>
    </r>
  </si>
  <si>
    <t xml:space="preserve">HANGARS ESPANES
Puissance 36kWC</t>
  </si>
  <si>
    <t xml:space="preserve">GOUSSAUD Fabrice</t>
  </si>
  <si>
    <t xml:space="preserve">BAIL CIVIL</t>
  </si>
  <si>
    <t xml:space="preserve">20 ans a/c mise en service
Possible rachat +10 ans</t>
  </si>
  <si>
    <r>
      <rPr>
        <b val="true"/>
        <sz val="11"/>
        <color rgb="FF000000"/>
        <rFont val="Calibri"/>
        <family val="2"/>
        <charset val="1"/>
      </rPr>
      <t xml:space="preserve"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</si>
  <si>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 xml:space="preserve">Resultat BRUT  ?</t>
  </si>
  <si>
    <t xml:space="preserve">SS loyer</t>
  </si>
  <si>
    <t xml:space="preserve">ATELIERS AUREVILLE
Puissance 9 kwc</t>
  </si>
  <si>
    <t xml:space="preserve">AUREVILLE</t>
  </si>
  <si>
    <t xml:space="preserve">A Formaliser</t>
  </si>
  <si>
    <t xml:space="preserve">conseils PV à la demande de la mairie </t>
  </si>
  <si>
    <t xml:space="preserve">MAIRIE ANNEXE LABEGE
Puissance 9 kwc</t>
  </si>
  <si>
    <t xml:space="preserve">LABEGE</t>
  </si>
  <si>
    <t xml:space="preserve">action sensibilisation annuelle</t>
  </si>
  <si>
    <t xml:space="preserve"> 20/07/2018</t>
  </si>
  <si>
    <t xml:space="preserve">MJC AYGUESVIVES
Puissance 9 kwc</t>
  </si>
  <si>
    <t xml:space="preserve"> 30/07/2018</t>
  </si>
  <si>
    <t xml:space="preserve">MATERNELLE LABEGE
Puissance 9 kwc</t>
  </si>
  <si>
    <t xml:space="preserve"> 28/08/2018</t>
  </si>
  <si>
    <t xml:space="preserve">CRECHE AYGUESVIVES
Puissance 9 kwc</t>
  </si>
  <si>
    <t xml:space="preserve">SICOVAL</t>
  </si>
  <si>
    <t xml:space="preserve"> 11/09/2018</t>
  </si>
  <si>
    <t xml:space="preserve">CRECHE ESCALQUENS
Puissance 9 kwc</t>
  </si>
  <si>
    <t xml:space="preserve">ESPACE BERJEAN ESCALQUENS
Puissance 9 kwc</t>
  </si>
  <si>
    <t xml:space="preserve">ESCALQUENS</t>
  </si>
  <si>
    <t xml:space="preserve"> 11/03/2019</t>
  </si>
  <si>
    <t xml:space="preserve">M. DES SOLIDARITES ESCALQUENS
Puissance 9 kwc</t>
  </si>
  <si>
    <t xml:space="preserve"> 26/02/2019</t>
  </si>
</sst>
</file>

<file path=xl/styles.xml><?xml version="1.0" encoding="utf-8"?>
<styleSheet xmlns="http://schemas.openxmlformats.org/spreadsheetml/2006/main">
  <numFmts count="15">
    <numFmt numFmtId="164" formatCode="General"/>
    <numFmt numFmtId="165" formatCode="dd/mm/yyyy"/>
    <numFmt numFmtId="166" formatCode="_-* #,##0.00&quot; €&quot;_-;\-* #,##0.00&quot; €&quot;_-;_-* \-??&quot; €&quot;_-;_-@_-"/>
    <numFmt numFmtId="167" formatCode="_-* #,##0&quot; €&quot;_-;\-* #,##0&quot; €&quot;_-;_-* \-??&quot; €&quot;_-;_-@_-"/>
    <numFmt numFmtId="168" formatCode="dd/mm/yy"/>
    <numFmt numFmtId="169" formatCode="0"/>
    <numFmt numFmtId="170" formatCode="General"/>
    <numFmt numFmtId="171" formatCode="0\ %"/>
    <numFmt numFmtId="172" formatCode="#,##0\ _€"/>
    <numFmt numFmtId="173" formatCode="#,##0&quot; €&quot;"/>
    <numFmt numFmtId="174" formatCode="#,##0.00&quot; €&quot;"/>
    <numFmt numFmtId="175" formatCode="0.00"/>
    <numFmt numFmtId="176" formatCode="_-* #,##0&quot; €&quot;_-;\-* #,##0&quot; €&quot;_-;_-* &quot;- €&quot;_-;_-@_-"/>
    <numFmt numFmtId="177" formatCode="#,##0.00"/>
    <numFmt numFmtId="178" formatCode="#,##0\ [$€-40C];[RED]\-#,##0\ [$€-40C]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color rgb="FFFF0000"/>
      <name val="Arial"/>
      <family val="0"/>
      <charset val="1"/>
    </font>
    <font>
      <b val="true"/>
      <sz val="8"/>
      <color rgb="FF00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AA95"/>
        <bgColor rgb="FFFFCC99"/>
      </patternFill>
    </fill>
    <fill>
      <patternFill patternType="solid">
        <fgColor rgb="FFA9D18E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B2B2B2"/>
        <bgColor rgb="FFB6B6B6"/>
      </patternFill>
    </fill>
    <fill>
      <patternFill patternType="solid">
        <fgColor rgb="FF767171"/>
        <bgColor rgb="FF808080"/>
      </patternFill>
    </fill>
    <fill>
      <patternFill patternType="solid">
        <fgColor rgb="FFC0C0C0"/>
        <bgColor rgb="FFB6B6B6"/>
      </patternFill>
    </fill>
    <fill>
      <patternFill patternType="solid">
        <fgColor rgb="FFB6B6B6"/>
        <bgColor rgb="FFB2B2B2"/>
      </patternFill>
    </fill>
    <fill>
      <patternFill patternType="solid">
        <fgColor rgb="FF999999"/>
        <bgColor rgb="FF808080"/>
      </patternFill>
    </fill>
    <fill>
      <patternFill patternType="solid">
        <fgColor rgb="FFFF0000"/>
        <bgColor rgb="FFC00000"/>
      </patternFill>
    </fill>
    <fill>
      <patternFill patternType="solid">
        <fgColor rgb="FFCCCCCC"/>
        <bgColor rgb="FFC0C0C0"/>
      </patternFill>
    </fill>
    <fill>
      <patternFill patternType="solid">
        <fgColor rgb="FF808080"/>
        <bgColor rgb="FF767171"/>
      </patternFill>
    </fill>
    <fill>
      <patternFill patternType="solid">
        <fgColor rgb="FF7030A0"/>
        <bgColor rgb="FF993366"/>
      </patternFill>
    </fill>
  </fills>
  <borders count="53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>
        <color rgb="FFC00000"/>
      </left>
      <right style="medium">
        <color rgb="FFC00000"/>
      </right>
      <top style="medium">
        <color rgb="FFC00000"/>
      </top>
      <bottom style="thin">
        <color rgb="FF767171"/>
      </bottom>
      <diagonal/>
    </border>
    <border diagonalUp="false" diagonalDown="false">
      <left/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>
        <color rgb="FFC00000"/>
      </left>
      <right style="medium">
        <color rgb="FFC00000"/>
      </right>
      <top/>
      <bottom style="thin"/>
      <diagonal/>
    </border>
    <border diagonalUp="false" diagonalDown="false">
      <left style="medium">
        <color rgb="FFC00000"/>
      </left>
      <right style="medium">
        <color rgb="FFC00000"/>
      </right>
      <top/>
      <bottom/>
      <diagonal/>
    </border>
    <border diagonalUp="false" diagonalDown="false">
      <left style="thin">
        <color rgb="FF767171"/>
      </left>
      <right style="thin"/>
      <top style="thin">
        <color rgb="FF767171"/>
      </top>
      <bottom style="thin">
        <color rgb="FF767171"/>
      </bottom>
      <diagonal/>
    </border>
    <border diagonalUp="false" diagonalDown="false">
      <left style="thin"/>
      <right style="thin"/>
      <top style="thin">
        <color rgb="FF767171"/>
      </top>
      <bottom style="thin">
        <color rgb="FF767171"/>
      </bottom>
      <diagonal/>
    </border>
    <border diagonalUp="false" diagonalDown="false">
      <left style="thin"/>
      <right/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C00000"/>
      </left>
      <right style="medium">
        <color rgb="FFC00000"/>
      </right>
      <top style="thin">
        <color rgb="FF767171"/>
      </top>
      <bottom style="thin">
        <color rgb="FF767171"/>
      </bottom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>
        <color rgb="FFC00000"/>
      </left>
      <right style="medium">
        <color rgb="FFC00000"/>
      </right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/>
      <top style="thin">
        <color rgb="FF767171"/>
      </top>
      <bottom style="thin">
        <color rgb="FF767171"/>
      </bottom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/>
      <bottom style="thin">
        <color rgb="FF767171"/>
      </bottom>
      <diagonal/>
    </border>
    <border diagonalUp="false" diagonalDown="false">
      <left style="thin"/>
      <right/>
      <top/>
      <bottom style="thin">
        <color rgb="FF767171"/>
      </bottom>
      <diagonal/>
    </border>
    <border diagonalUp="false" diagonalDown="false">
      <left style="medium">
        <color rgb="FFC00000"/>
      </left>
      <right style="medium">
        <color rgb="FFC00000"/>
      </right>
      <top/>
      <bottom style="thin">
        <color rgb="FF767171"/>
      </bottom>
      <diagonal/>
    </border>
    <border diagonalUp="false" diagonalDown="false">
      <left/>
      <right style="thin">
        <color rgb="FF767171"/>
      </right>
      <top/>
      <bottom style="thin">
        <color rgb="FF767171"/>
      </bottom>
      <diagonal/>
    </border>
    <border diagonalUp="false" diagonalDown="false">
      <left style="medium">
        <color rgb="FFC00000"/>
      </left>
      <right style="medium">
        <color rgb="FFC00000"/>
      </right>
      <top style="medium"/>
      <bottom style="medium"/>
      <diagonal/>
    </border>
    <border diagonalUp="false" diagonalDown="false">
      <left style="medium"/>
      <right style="thin"/>
      <top style="medium"/>
      <bottom style="thin">
        <color rgb="FF767171"/>
      </bottom>
      <diagonal/>
    </border>
    <border diagonalUp="false" diagonalDown="false">
      <left style="thin"/>
      <right style="thin"/>
      <top style="medium"/>
      <bottom style="thin">
        <color rgb="FF767171"/>
      </bottom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medium">
        <color rgb="FFC00000"/>
      </left>
      <right style="medium">
        <color rgb="FFC00000"/>
      </right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 diagonalUp="false" diagonalDown="false">
      <left style="double">
        <color rgb="FF767171"/>
      </left>
      <right/>
      <top/>
      <bottom/>
      <diagonal/>
    </border>
    <border diagonalUp="false" diagonalDown="false">
      <left style="double">
        <color rgb="FF767171"/>
      </left>
      <right style="medium"/>
      <top style="medium"/>
      <bottom style="medium"/>
      <diagonal/>
    </border>
    <border diagonalUp="false" diagonalDown="false">
      <left style="double">
        <color rgb="FF767171"/>
      </left>
      <right style="thin"/>
      <top style="thin">
        <color rgb="FF767171"/>
      </top>
      <bottom style="thin">
        <color rgb="FF767171"/>
      </bottom>
      <diagonal/>
    </border>
    <border diagonalUp="false" diagonalDown="false">
      <left style="thin"/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double">
        <color rgb="FF767171"/>
      </left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4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4" borderId="6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70" fontId="0" fillId="0" borderId="9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1" xfId="17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5" fontId="5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4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4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6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7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7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7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7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7" borderId="17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7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7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7" borderId="19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4" fillId="0" borderId="11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8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21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2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23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25" xfId="19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6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8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5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2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6" borderId="3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0" fillId="9" borderId="1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0" fillId="9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4" fontId="0" fillId="0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0" fillId="0" borderId="11" xfId="1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10" fillId="0" borderId="3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5" fontId="0" fillId="0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0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6" borderId="3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0" borderId="19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7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3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7" borderId="35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36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11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0" fillId="8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8" borderId="1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6" borderId="1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6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73" fontId="0" fillId="0" borderId="9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3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2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37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1" xfId="17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0" fillId="8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0" fillId="2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0" fillId="1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0" fillId="6" borderId="1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11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0" fillId="8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0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2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11" borderId="3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7" fontId="0" fillId="11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2" borderId="1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3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3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4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4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4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26" xfId="19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0" fillId="8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0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0" fillId="6" borderId="0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17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19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4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10" fillId="0" borderId="29" xfId="1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2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29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4" fontId="0" fillId="0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4" fontId="0" fillId="0" borderId="3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0" fillId="0" borderId="19" xfId="17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0" fillId="0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0" borderId="4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4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0" borderId="0" xfId="19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0" fillId="0" borderId="4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8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3" borderId="4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13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13" borderId="4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1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1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10" fillId="13" borderId="0" xfId="19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5" fontId="5" fillId="1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0" fillId="13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13" borderId="29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73" fontId="0" fillId="1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13" borderId="1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0" fillId="1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1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1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1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14" borderId="0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14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1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4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6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2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6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49" xfId="17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4" fillId="7" borderId="50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7" borderId="5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6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49" xfId="17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52" xfId="17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B2B2B2"/>
      <rgbColor rgb="FF7030A0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A9D18E"/>
      <rgbColor rgb="FFFFFF99"/>
      <rgbColor rgb="FFB6B6B6"/>
      <rgbColor rgb="FFFFAA95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770" topLeftCell="A1" activePane="topLeft" state="split"/>
      <selection pane="topLeft" activeCell="A2" activeCellId="0" sqref="A2"/>
      <selection pane="bottomLeft" activeCell="A1" activeCellId="0" sqref="A1"/>
    </sheetView>
  </sheetViews>
  <sheetFormatPr defaultColWidth="10.6640625" defaultRowHeight="13.8" zeroHeight="false" outlineLevelRow="0" outlineLevelCol="0"/>
  <cols>
    <col collapsed="false" customWidth="true" hidden="false" outlineLevel="0" max="1" min="1" style="0" width="7.61"/>
    <col collapsed="false" customWidth="true" hidden="false" outlineLevel="0" max="2" min="2" style="1" width="23.67"/>
    <col collapsed="false" customWidth="true" hidden="false" outlineLevel="0" max="3" min="3" style="2" width="12.11"/>
    <col collapsed="false" customWidth="true" hidden="true" outlineLevel="0" max="4" min="4" style="1" width="8.88"/>
    <col collapsed="false" customWidth="false" hidden="true" outlineLevel="0" max="5" min="5" style="3" width="10.66"/>
    <col collapsed="false" customWidth="true" hidden="true" outlineLevel="0" max="6" min="6" style="1" width="8.33"/>
    <col collapsed="false" customWidth="true" hidden="true" outlineLevel="0" max="7" min="7" style="1" width="11.02"/>
    <col collapsed="false" customWidth="false" hidden="false" outlineLevel="0" max="8" min="8" style="1" width="10.69"/>
    <col collapsed="false" customWidth="true" hidden="false" outlineLevel="0" max="9" min="9" style="1" width="11.46"/>
    <col collapsed="false" customWidth="true" hidden="false" outlineLevel="0" max="10" min="10" style="1" width="8.55"/>
    <col collapsed="false" customWidth="true" hidden="false" outlineLevel="0" max="11" min="11" style="4" width="8.49"/>
    <col collapsed="false" customWidth="true" hidden="false" outlineLevel="0" max="12" min="12" style="5" width="11.11"/>
    <col collapsed="false" customWidth="false" hidden="true" outlineLevel="0" max="14" min="13" style="3" width="10.66"/>
    <col collapsed="false" customWidth="true" hidden="true" outlineLevel="0" max="15" min="15" style="3" width="11.17"/>
    <col collapsed="false" customWidth="true" hidden="false" outlineLevel="0" max="16" min="16" style="3" width="8.15"/>
    <col collapsed="false" customWidth="true" hidden="false" outlineLevel="0" max="17" min="17" style="3" width="7.61"/>
    <col collapsed="false" customWidth="true" hidden="true" outlineLevel="0" max="35" min="18" style="3" width="11.33"/>
    <col collapsed="false" customWidth="true" hidden="false" outlineLevel="0" max="36" min="36" style="1" width="8.49"/>
    <col collapsed="false" customWidth="true" hidden="false" outlineLevel="0" max="37" min="37" style="1" width="8.15"/>
    <col collapsed="false" customWidth="true" hidden="false" outlineLevel="0" max="38" min="38" style="1" width="9.15"/>
    <col collapsed="false" customWidth="true" hidden="false" outlineLevel="0" max="39" min="39" style="1" width="9.37"/>
    <col collapsed="false" customWidth="false" hidden="false" outlineLevel="0" max="42" min="40" style="1" width="10.66"/>
    <col collapsed="false" customWidth="true" hidden="false" outlineLevel="0" max="44" min="43" style="1" width="16.11"/>
    <col collapsed="false" customWidth="false" hidden="false" outlineLevel="0" max="1019" min="45" style="1" width="10.66"/>
  </cols>
  <sheetData>
    <row r="1" customFormat="false" ht="14.9" hidden="false" customHeight="false" outlineLevel="0" collapsed="false">
      <c r="A1" s="6"/>
      <c r="B1" s="7" t="s">
        <v>0</v>
      </c>
      <c r="C1" s="8"/>
      <c r="D1" s="9" t="s">
        <v>1</v>
      </c>
      <c r="H1" s="10"/>
      <c r="I1" s="11" t="s">
        <v>2</v>
      </c>
      <c r="J1" s="11"/>
      <c r="K1" s="11"/>
      <c r="L1" s="11"/>
      <c r="M1" s="0"/>
      <c r="N1" s="0"/>
      <c r="O1" s="0"/>
      <c r="P1" s="0"/>
    </row>
    <row r="2" customFormat="false" ht="18.65" hidden="false" customHeight="true" outlineLevel="0" collapsed="false">
      <c r="A2" s="12" t="s">
        <v>3</v>
      </c>
      <c r="B2" s="13" t="n">
        <v>44950</v>
      </c>
      <c r="H2" s="14"/>
      <c r="I2" s="15" t="s">
        <v>4</v>
      </c>
      <c r="J2" s="15"/>
      <c r="K2" s="15"/>
      <c r="L2" s="15"/>
      <c r="M2" s="0"/>
      <c r="N2" s="0"/>
      <c r="O2" s="0"/>
      <c r="P2" s="0"/>
    </row>
    <row r="3" customFormat="false" ht="14.15" hidden="false" customHeight="true" outlineLevel="0" collapsed="false">
      <c r="A3" s="16"/>
      <c r="B3" s="17"/>
      <c r="H3" s="18"/>
      <c r="I3" s="19" t="s">
        <v>5</v>
      </c>
      <c r="J3" s="19"/>
      <c r="K3" s="19"/>
      <c r="L3" s="19"/>
      <c r="M3" s="0"/>
      <c r="N3" s="0"/>
      <c r="O3" s="0"/>
      <c r="P3" s="0"/>
    </row>
    <row r="4" s="32" customFormat="true" ht="28.35" hidden="false" customHeight="false" outlineLevel="0" collapsed="false">
      <c r="A4" s="20" t="s">
        <v>6</v>
      </c>
      <c r="B4" s="20" t="s">
        <v>7</v>
      </c>
      <c r="C4" s="21" t="s">
        <v>8</v>
      </c>
      <c r="D4" s="21" t="s">
        <v>9</v>
      </c>
      <c r="E4" s="22" t="s">
        <v>10</v>
      </c>
      <c r="F4" s="21" t="s">
        <v>11</v>
      </c>
      <c r="G4" s="21" t="s">
        <v>12</v>
      </c>
      <c r="H4" s="21" t="s">
        <v>13</v>
      </c>
      <c r="I4" s="21" t="s">
        <v>14</v>
      </c>
      <c r="J4" s="21" t="s">
        <v>15</v>
      </c>
      <c r="K4" s="23" t="s">
        <v>16</v>
      </c>
      <c r="L4" s="21" t="s">
        <v>17</v>
      </c>
      <c r="M4" s="24" t="n">
        <v>2019</v>
      </c>
      <c r="N4" s="24" t="n">
        <v>2020</v>
      </c>
      <c r="O4" s="24" t="n">
        <v>2021</v>
      </c>
      <c r="P4" s="24" t="n">
        <v>2022</v>
      </c>
      <c r="Q4" s="24" t="n">
        <v>2023</v>
      </c>
      <c r="R4" s="25" t="n">
        <v>2024</v>
      </c>
      <c r="S4" s="25" t="n">
        <v>2025</v>
      </c>
      <c r="T4" s="26" t="n">
        <v>2026</v>
      </c>
      <c r="U4" s="25" t="n">
        <v>2027</v>
      </c>
      <c r="V4" s="25" t="n">
        <v>2028</v>
      </c>
      <c r="W4" s="25" t="n">
        <v>2029</v>
      </c>
      <c r="X4" s="25" t="n">
        <v>2030</v>
      </c>
      <c r="Y4" s="26" t="n">
        <v>2031</v>
      </c>
      <c r="Z4" s="25" t="n">
        <v>2032</v>
      </c>
      <c r="AA4" s="25" t="n">
        <v>2033</v>
      </c>
      <c r="AB4" s="25" t="n">
        <v>2034</v>
      </c>
      <c r="AC4" s="25" t="n">
        <v>2035</v>
      </c>
      <c r="AD4" s="25" t="n">
        <v>2036</v>
      </c>
      <c r="AE4" s="25" t="n">
        <v>2037</v>
      </c>
      <c r="AF4" s="25" t="n">
        <v>2038</v>
      </c>
      <c r="AG4" s="25" t="n">
        <v>2039</v>
      </c>
      <c r="AH4" s="25" t="n">
        <v>2040</v>
      </c>
      <c r="AI4" s="27" t="n">
        <v>2041</v>
      </c>
      <c r="AJ4" s="28" t="str">
        <f aca="false">CONCATENATE("Provision ",TEXT(O4,"0000"))</f>
        <v>Provision 2021</v>
      </c>
      <c r="AK4" s="29" t="str">
        <f aca="false">CONCATENATE("Provision ",TEXT(P4,"0000"))</f>
        <v>Provision 2022</v>
      </c>
      <c r="AL4" s="30" t="str">
        <f aca="false">CONCATENATE("Provision ",TEXT(Q4,"0000"))</f>
        <v>Provision 2023</v>
      </c>
      <c r="AM4" s="31" t="s">
        <v>18</v>
      </c>
      <c r="AMF4" s="0"/>
      <c r="AMG4" s="0"/>
      <c r="AMH4" s="0"/>
      <c r="AMI4" s="0"/>
      <c r="AMJ4" s="0"/>
    </row>
    <row r="5" customFormat="false" ht="14.9" hidden="false" customHeight="true" outlineLevel="0" collapsed="false">
      <c r="A5" s="33" t="n">
        <v>1</v>
      </c>
      <c r="B5" s="34" t="s">
        <v>19</v>
      </c>
      <c r="C5" s="35" t="s">
        <v>20</v>
      </c>
      <c r="D5" s="36" t="s">
        <v>21</v>
      </c>
      <c r="E5" s="37" t="n">
        <v>43000</v>
      </c>
      <c r="F5" s="38" t="s">
        <v>22</v>
      </c>
      <c r="G5" s="38" t="s">
        <v>23</v>
      </c>
      <c r="H5" s="38"/>
      <c r="I5" s="39" t="s">
        <v>24</v>
      </c>
      <c r="J5" s="40" t="s">
        <v>25</v>
      </c>
      <c r="K5" s="41" t="n">
        <v>40</v>
      </c>
      <c r="L5" s="42" t="s">
        <v>26</v>
      </c>
      <c r="M5" s="37" t="n">
        <v>43733</v>
      </c>
      <c r="N5" s="43" t="n">
        <v>44129</v>
      </c>
      <c r="O5" s="44" t="n">
        <v>44494</v>
      </c>
      <c r="P5" s="45" t="n">
        <v>44829</v>
      </c>
      <c r="Q5" s="37" t="n">
        <v>45194</v>
      </c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46"/>
      <c r="AI5" s="47"/>
      <c r="AJ5" s="48" t="n">
        <f aca="false">SUM(M6:O6)</f>
        <v>120</v>
      </c>
      <c r="AK5" s="49" t="n">
        <f aca="false">P6</f>
        <v>40</v>
      </c>
      <c r="AL5" s="50" t="n">
        <f aca="false">Q6</f>
        <v>40</v>
      </c>
    </row>
    <row r="6" customFormat="false" ht="13.8" hidden="false" customHeight="false" outlineLevel="0" collapsed="false">
      <c r="A6" s="33"/>
      <c r="B6" s="34"/>
      <c r="C6" s="51"/>
      <c r="D6" s="52"/>
      <c r="E6" s="43"/>
      <c r="F6" s="52"/>
      <c r="G6" s="52" t="s">
        <v>27</v>
      </c>
      <c r="H6" s="52"/>
      <c r="I6" s="52"/>
      <c r="J6" s="53"/>
      <c r="K6" s="54"/>
      <c r="L6" s="55"/>
      <c r="M6" s="56" t="n">
        <f aca="false">$K$5</f>
        <v>40</v>
      </c>
      <c r="N6" s="56" t="n">
        <f aca="false">$K$5</f>
        <v>40</v>
      </c>
      <c r="O6" s="56" t="n">
        <f aca="false">$K$5</f>
        <v>40</v>
      </c>
      <c r="P6" s="57" t="n">
        <f aca="false">$K$5</f>
        <v>40</v>
      </c>
      <c r="Q6" s="58" t="n">
        <f aca="false">$K$5</f>
        <v>40</v>
      </c>
      <c r="R6" s="56" t="n">
        <f aca="false">$K$5</f>
        <v>40</v>
      </c>
      <c r="S6" s="56" t="n">
        <f aca="false">$K$5</f>
        <v>40</v>
      </c>
      <c r="T6" s="56" t="n">
        <f aca="false">$K$5</f>
        <v>40</v>
      </c>
      <c r="U6" s="56" t="n">
        <f aca="false">$K$5</f>
        <v>40</v>
      </c>
      <c r="V6" s="56" t="n">
        <f aca="false">$K$5</f>
        <v>40</v>
      </c>
      <c r="W6" s="56" t="n">
        <f aca="false">$K$5</f>
        <v>40</v>
      </c>
      <c r="X6" s="56" t="n">
        <f aca="false">$K$5</f>
        <v>40</v>
      </c>
      <c r="Y6" s="56" t="n">
        <f aca="false">$K$5</f>
        <v>40</v>
      </c>
      <c r="Z6" s="56" t="n">
        <f aca="false">$K$5</f>
        <v>40</v>
      </c>
      <c r="AA6" s="56" t="n">
        <f aca="false">$K$5</f>
        <v>40</v>
      </c>
      <c r="AB6" s="56" t="n">
        <f aca="false">$K$5</f>
        <v>40</v>
      </c>
      <c r="AC6" s="56" t="n">
        <f aca="false">$K$5</f>
        <v>40</v>
      </c>
      <c r="AD6" s="56" t="n">
        <f aca="false">$K$5</f>
        <v>40</v>
      </c>
      <c r="AE6" s="56" t="n">
        <f aca="false">$K$5</f>
        <v>40</v>
      </c>
      <c r="AF6" s="56" t="n">
        <f aca="false">$K$5</f>
        <v>40</v>
      </c>
      <c r="AG6" s="56" t="n">
        <f aca="false">$K$5</f>
        <v>40</v>
      </c>
      <c r="AH6" s="56" t="n">
        <f aca="false">$K$5</f>
        <v>40</v>
      </c>
      <c r="AI6" s="59"/>
      <c r="AJ6" s="60"/>
      <c r="AK6" s="61"/>
      <c r="AL6" s="61"/>
    </row>
    <row r="7" customFormat="false" ht="6.75" hidden="false" customHeight="true" outlineLevel="0" collapsed="false">
      <c r="A7" s="62"/>
      <c r="B7" s="63"/>
      <c r="C7" s="64"/>
      <c r="D7" s="65"/>
      <c r="E7" s="66"/>
      <c r="F7" s="65"/>
      <c r="G7" s="65"/>
      <c r="H7" s="65"/>
      <c r="I7" s="65"/>
      <c r="J7" s="67"/>
      <c r="K7" s="68"/>
      <c r="L7" s="69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70"/>
      <c r="AJ7" s="71"/>
      <c r="AK7" s="72"/>
      <c r="AL7" s="72"/>
    </row>
    <row r="8" customFormat="false" ht="14.25" hidden="false" customHeight="true" outlineLevel="0" collapsed="false">
      <c r="A8" s="33" t="n">
        <v>2</v>
      </c>
      <c r="B8" s="73" t="s">
        <v>28</v>
      </c>
      <c r="C8" s="35" t="s">
        <v>29</v>
      </c>
      <c r="D8" s="36" t="s">
        <v>21</v>
      </c>
      <c r="E8" s="37" t="n">
        <v>42951</v>
      </c>
      <c r="F8" s="36" t="s">
        <v>22</v>
      </c>
      <c r="G8" s="38" t="s">
        <v>23</v>
      </c>
      <c r="H8" s="38"/>
      <c r="I8" s="39" t="s">
        <v>30</v>
      </c>
      <c r="J8" s="40" t="s">
        <v>25</v>
      </c>
      <c r="K8" s="74" t="n">
        <v>60</v>
      </c>
      <c r="L8" s="75" t="s">
        <v>31</v>
      </c>
      <c r="M8" s="76"/>
      <c r="N8" s="77" t="n">
        <f aca="false">$K8</f>
        <v>60</v>
      </c>
      <c r="O8" s="77" t="n">
        <f aca="false">$K8</f>
        <v>60</v>
      </c>
      <c r="P8" s="78" t="n">
        <f aca="false">$K8</f>
        <v>60</v>
      </c>
      <c r="Q8" s="79" t="n">
        <f aca="false">$K8</f>
        <v>60</v>
      </c>
      <c r="R8" s="78" t="n">
        <f aca="false">$K8</f>
        <v>60</v>
      </c>
      <c r="S8" s="78" t="n">
        <f aca="false">$K8</f>
        <v>60</v>
      </c>
      <c r="T8" s="78" t="n">
        <f aca="false">$K8</f>
        <v>60</v>
      </c>
      <c r="U8" s="78" t="n">
        <f aca="false">$K8</f>
        <v>60</v>
      </c>
      <c r="V8" s="78" t="n">
        <f aca="false">$K8</f>
        <v>60</v>
      </c>
      <c r="W8" s="78" t="n">
        <f aca="false">$K8</f>
        <v>60</v>
      </c>
      <c r="X8" s="78" t="n">
        <f aca="false">$K8</f>
        <v>60</v>
      </c>
      <c r="Y8" s="78" t="n">
        <f aca="false">$K8</f>
        <v>60</v>
      </c>
      <c r="Z8" s="78" t="n">
        <f aca="false">$K8</f>
        <v>60</v>
      </c>
      <c r="AA8" s="78" t="n">
        <f aca="false">$K8</f>
        <v>60</v>
      </c>
      <c r="AB8" s="78" t="n">
        <f aca="false">$K8</f>
        <v>60</v>
      </c>
      <c r="AC8" s="78" t="n">
        <f aca="false">$K8</f>
        <v>60</v>
      </c>
      <c r="AD8" s="78" t="n">
        <f aca="false">$K8</f>
        <v>60</v>
      </c>
      <c r="AE8" s="78" t="n">
        <f aca="false">$K8</f>
        <v>60</v>
      </c>
      <c r="AF8" s="78" t="n">
        <f aca="false">$K8</f>
        <v>60</v>
      </c>
      <c r="AG8" s="78" t="n">
        <f aca="false">$K8</f>
        <v>60</v>
      </c>
      <c r="AH8" s="78" t="n">
        <f aca="false">$K8</f>
        <v>60</v>
      </c>
      <c r="AI8" s="78" t="n">
        <f aca="false">$K8</f>
        <v>60</v>
      </c>
      <c r="AJ8" s="80" t="n">
        <f aca="false">N8+O8</f>
        <v>120</v>
      </c>
      <c r="AK8" s="81" t="n">
        <f aca="false">P8</f>
        <v>60</v>
      </c>
      <c r="AL8" s="82" t="n">
        <f aca="false">Q8</f>
        <v>60</v>
      </c>
    </row>
    <row r="9" customFormat="false" ht="13.8" hidden="false" customHeight="false" outlineLevel="0" collapsed="false">
      <c r="A9" s="33"/>
      <c r="B9" s="73"/>
      <c r="C9" s="83"/>
      <c r="D9" s="84"/>
      <c r="E9" s="85"/>
      <c r="F9" s="84"/>
      <c r="G9" s="84"/>
      <c r="H9" s="84"/>
      <c r="I9" s="84"/>
      <c r="J9" s="86"/>
      <c r="K9" s="87"/>
      <c r="L9" s="88"/>
      <c r="M9" s="89"/>
      <c r="N9" s="89"/>
      <c r="O9" s="89"/>
      <c r="P9" s="90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91"/>
      <c r="AJ9" s="92"/>
      <c r="AK9" s="93"/>
      <c r="AL9" s="93"/>
    </row>
    <row r="10" customFormat="false" ht="6.75" hidden="false" customHeight="true" outlineLevel="0" collapsed="false">
      <c r="A10" s="62"/>
      <c r="B10" s="63"/>
      <c r="C10" s="64"/>
      <c r="D10" s="65"/>
      <c r="E10" s="66"/>
      <c r="F10" s="65"/>
      <c r="G10" s="65"/>
      <c r="H10" s="65"/>
      <c r="I10" s="65"/>
      <c r="J10" s="67"/>
      <c r="K10" s="68"/>
      <c r="L10" s="69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70"/>
      <c r="AJ10" s="71"/>
      <c r="AK10" s="72"/>
      <c r="AL10" s="72"/>
    </row>
    <row r="11" s="111" customFormat="true" ht="55.2" hidden="false" customHeight="true" outlineLevel="0" collapsed="false">
      <c r="A11" s="33" t="n">
        <v>3</v>
      </c>
      <c r="B11" s="94" t="s">
        <v>32</v>
      </c>
      <c r="C11" s="95" t="s">
        <v>33</v>
      </c>
      <c r="D11" s="96" t="s">
        <v>21</v>
      </c>
      <c r="E11" s="97" t="n">
        <v>43600</v>
      </c>
      <c r="F11" s="95" t="s">
        <v>34</v>
      </c>
      <c r="G11" s="98"/>
      <c r="H11" s="98"/>
      <c r="I11" s="99" t="s">
        <v>35</v>
      </c>
      <c r="J11" s="100" t="s">
        <v>36</v>
      </c>
      <c r="K11" s="101" t="n">
        <v>0.04</v>
      </c>
      <c r="L11" s="102" t="s">
        <v>37</v>
      </c>
      <c r="M11" s="103" t="n">
        <f aca="false">IF(M$4&gt;VALUE(RIGHT($L11,4)),$K11*N12,)</f>
        <v>0</v>
      </c>
      <c r="N11" s="103" t="n">
        <f aca="false">IF(N$4&gt;VALUE(RIGHT($L11,4)),$K11*O12,)</f>
        <v>0</v>
      </c>
      <c r="O11" s="104" t="n">
        <f aca="false">IF(O$4&gt;VALUE(RIGHT($L11,4)),$K11*N12,)</f>
        <v>222.64</v>
      </c>
      <c r="P11" s="104" t="n">
        <f aca="false">IF(P$4&gt;VALUE(RIGHT($L11,4)),$K11*O12,)</f>
        <v>203.36</v>
      </c>
      <c r="Q11" s="105" t="n">
        <f aca="false">IF(Q$4&gt;VALUE(RIGHT($L11,4)),$K11*P12,)</f>
        <v>0</v>
      </c>
      <c r="R11" s="104" t="n">
        <f aca="false">IF(R$4&gt;VALUE(RIGHT($L11,4)),$K11*Q12,)</f>
        <v>0</v>
      </c>
      <c r="S11" s="104" t="n">
        <f aca="false">IF(S$4&gt;VALUE(RIGHT($L11,4)),$K11*R12,)</f>
        <v>0</v>
      </c>
      <c r="T11" s="104" t="n">
        <f aca="false">IF(T$4&gt;VALUE(RIGHT($L11,4)),$K11*S12,)</f>
        <v>0</v>
      </c>
      <c r="U11" s="104" t="n">
        <f aca="false">IF(U$4&gt;VALUE(RIGHT($L11,4)),$K11*T12,)</f>
        <v>0</v>
      </c>
      <c r="V11" s="104" t="n">
        <f aca="false">IF(V$4&gt;VALUE(RIGHT($L11,4)),$K11*U12,)</f>
        <v>0</v>
      </c>
      <c r="W11" s="104" t="n">
        <f aca="false">IF(W$4&gt;VALUE(RIGHT($L11,4)),$K11*V12,)</f>
        <v>0</v>
      </c>
      <c r="X11" s="104" t="n">
        <f aca="false">IF(X$4&gt;VALUE(RIGHT($L11,4)),$K11*W12,)</f>
        <v>0</v>
      </c>
      <c r="Y11" s="104" t="n">
        <f aca="false">IF(Y$4&gt;VALUE(RIGHT($L11,4)),$K11*X12,)</f>
        <v>0</v>
      </c>
      <c r="Z11" s="104" t="n">
        <f aca="false">IF(Z$4&gt;VALUE(RIGHT($L11,4)),$K11*Y12,)</f>
        <v>0</v>
      </c>
      <c r="AA11" s="104" t="n">
        <f aca="false">IF(AA$4&gt;VALUE(RIGHT($L11,4)),$K11*Z12,)</f>
        <v>0</v>
      </c>
      <c r="AB11" s="104" t="n">
        <f aca="false">IF(AB$4&gt;VALUE(RIGHT($L11,4)),$K11*AA12,)</f>
        <v>0</v>
      </c>
      <c r="AC11" s="104" t="n">
        <f aca="false">IF(AC$4&gt;VALUE(RIGHT($L11,4)),$K11*AB12,)</f>
        <v>0</v>
      </c>
      <c r="AD11" s="104" t="n">
        <f aca="false">IF(AD$4&gt;VALUE(RIGHT($L11,4)),$K11*AC12,)</f>
        <v>0</v>
      </c>
      <c r="AE11" s="104" t="n">
        <f aca="false">IF(AE$4&gt;VALUE(RIGHT($L11,4)),$K11*AD12,)</f>
        <v>0</v>
      </c>
      <c r="AF11" s="104" t="n">
        <f aca="false">IF(AF$4&gt;VALUE(RIGHT($L11,4)),$K11*AE12,)</f>
        <v>0</v>
      </c>
      <c r="AG11" s="104" t="n">
        <f aca="false">IF(AG$4&gt;VALUE(RIGHT($L11,4)),$K11*AF12,)</f>
        <v>0</v>
      </c>
      <c r="AH11" s="104" t="n">
        <f aca="false">IF(AH$4&gt;VALUE(RIGHT($L11,4)),$K11*AG12,)</f>
        <v>0</v>
      </c>
      <c r="AI11" s="106"/>
      <c r="AJ11" s="107" t="n">
        <f aca="false">O11</f>
        <v>222.64</v>
      </c>
      <c r="AK11" s="108" t="n">
        <f aca="false">P11</f>
        <v>203.36</v>
      </c>
      <c r="AL11" s="109" t="n">
        <f aca="false">Q11</f>
        <v>0</v>
      </c>
      <c r="AM11" s="110"/>
      <c r="AN11" s="3"/>
      <c r="AMF11" s="0"/>
      <c r="AMG11" s="0"/>
      <c r="AMH11" s="0"/>
      <c r="AMI11" s="0"/>
      <c r="AMJ11" s="0"/>
    </row>
    <row r="12" customFormat="false" ht="32.25" hidden="false" customHeight="true" outlineLevel="0" collapsed="false">
      <c r="A12" s="33"/>
      <c r="B12" s="112"/>
      <c r="C12" s="113"/>
      <c r="D12" s="114"/>
      <c r="E12" s="115"/>
      <c r="F12" s="114"/>
      <c r="G12" s="116"/>
      <c r="H12" s="116"/>
      <c r="I12" s="99"/>
      <c r="J12" s="117"/>
      <c r="K12" s="1"/>
      <c r="L12" s="118" t="s">
        <v>38</v>
      </c>
      <c r="M12" s="119"/>
      <c r="N12" s="120" t="n">
        <v>5566</v>
      </c>
      <c r="O12" s="104" t="n">
        <v>5084</v>
      </c>
      <c r="P12" s="0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2"/>
      <c r="AJ12" s="123"/>
      <c r="AK12" s="124"/>
      <c r="AL12" s="124"/>
    </row>
    <row r="13" customFormat="false" ht="6.75" hidden="false" customHeight="true" outlineLevel="0" collapsed="false">
      <c r="A13" s="62"/>
      <c r="B13" s="63"/>
      <c r="C13" s="64"/>
      <c r="D13" s="65"/>
      <c r="E13" s="66"/>
      <c r="F13" s="65"/>
      <c r="G13" s="65"/>
      <c r="H13" s="65"/>
      <c r="I13" s="65"/>
      <c r="J13" s="67"/>
      <c r="K13" s="68"/>
      <c r="L13" s="69"/>
      <c r="M13" s="125"/>
      <c r="N13" s="125"/>
      <c r="O13" s="125"/>
      <c r="P13" s="66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6"/>
      <c r="AJ13" s="127"/>
      <c r="AK13" s="128"/>
      <c r="AL13" s="128"/>
    </row>
    <row r="14" s="111" customFormat="true" ht="55.2" hidden="false" customHeight="false" outlineLevel="0" collapsed="false">
      <c r="A14" s="33" t="n">
        <v>4</v>
      </c>
      <c r="B14" s="129" t="s">
        <v>39</v>
      </c>
      <c r="C14" s="130" t="s">
        <v>40</v>
      </c>
      <c r="D14" s="131" t="s">
        <v>21</v>
      </c>
      <c r="E14" s="132" t="n">
        <v>43223</v>
      </c>
      <c r="F14" s="130" t="s">
        <v>34</v>
      </c>
      <c r="G14" s="130"/>
      <c r="H14" s="130"/>
      <c r="I14" s="131" t="s">
        <v>30</v>
      </c>
      <c r="J14" s="133" t="s">
        <v>41</v>
      </c>
      <c r="K14" s="134" t="n">
        <v>200</v>
      </c>
      <c r="L14" s="75" t="s">
        <v>42</v>
      </c>
      <c r="M14" s="135" t="n">
        <f aca="false">IF(M$4&gt;VALUE(RIGHT($L14,4)),$K14,)</f>
        <v>0</v>
      </c>
      <c r="N14" s="135" t="n">
        <f aca="false">IF(N$4&gt;VALUE(RIGHT($L14,4)),$K14,)</f>
        <v>0</v>
      </c>
      <c r="O14" s="136" t="n">
        <f aca="false">IF(O$4&gt;VALUE(RIGHT($L14,4)),$K14,)</f>
        <v>200</v>
      </c>
      <c r="P14" s="137" t="n">
        <f aca="false">IF(P$4&gt;VALUE(RIGHT($L14,4)),$K14,)</f>
        <v>200</v>
      </c>
      <c r="Q14" s="138" t="n">
        <f aca="false">IF(Q$4&gt;VALUE(RIGHT($L14,4)),$K14,)</f>
        <v>200</v>
      </c>
      <c r="R14" s="138" t="n">
        <f aca="false">IF(R$4&gt;VALUE(RIGHT($L14,4)),$K14,)</f>
        <v>200</v>
      </c>
      <c r="S14" s="138" t="n">
        <f aca="false">IF(S$4&gt;VALUE(RIGHT($L14,4)),$K14,)</f>
        <v>200</v>
      </c>
      <c r="T14" s="138" t="n">
        <f aca="false">IF(T$4&gt;VALUE(RIGHT($L14,4)),$K14,)</f>
        <v>200</v>
      </c>
      <c r="U14" s="138" t="n">
        <f aca="false">IF(U$4&gt;VALUE(RIGHT($L14,4)),$K14,)</f>
        <v>200</v>
      </c>
      <c r="V14" s="138" t="n">
        <f aca="false">IF(V$4&gt;VALUE(RIGHT($L14,4)),$K14,)</f>
        <v>200</v>
      </c>
      <c r="W14" s="138" t="n">
        <f aca="false">IF(W$4&gt;VALUE(RIGHT($L14,4)),$K14,)</f>
        <v>200</v>
      </c>
      <c r="X14" s="138" t="n">
        <f aca="false">IF(X$4&gt;VALUE(RIGHT($L14,4)),$K14,)</f>
        <v>200</v>
      </c>
      <c r="Y14" s="138" t="n">
        <f aca="false">IF(Y$4&gt;VALUE(RIGHT($L14,4)),$K14,)</f>
        <v>200</v>
      </c>
      <c r="Z14" s="138" t="n">
        <f aca="false">IF(Z$4&gt;VALUE(RIGHT($L14,4)),$K14,)</f>
        <v>200</v>
      </c>
      <c r="AA14" s="138" t="n">
        <f aca="false">IF(AA$4&gt;VALUE(RIGHT($L14,4)),$K14,)</f>
        <v>200</v>
      </c>
      <c r="AB14" s="138" t="n">
        <f aca="false">IF(AB$4&gt;VALUE(RIGHT($L14,4)),$K14,)</f>
        <v>200</v>
      </c>
      <c r="AC14" s="138" t="n">
        <f aca="false">IF(AC$4&gt;VALUE(RIGHT($L14,4)),$K14,)</f>
        <v>200</v>
      </c>
      <c r="AD14" s="138" t="n">
        <f aca="false">IF(AD$4&gt;VALUE(RIGHT($L14,4)),$K14,)</f>
        <v>200</v>
      </c>
      <c r="AE14" s="138" t="n">
        <f aca="false">IF(AE$4&gt;VALUE(RIGHT($L14,4)),$K14,)</f>
        <v>200</v>
      </c>
      <c r="AF14" s="138" t="n">
        <f aca="false">IF(AF$4&gt;VALUE(RIGHT($L14,4)),$K14,)</f>
        <v>200</v>
      </c>
      <c r="AG14" s="138" t="n">
        <f aca="false">IF(AG$4&gt;VALUE(RIGHT($L14,4)),$K14,)</f>
        <v>200</v>
      </c>
      <c r="AH14" s="138" t="n">
        <f aca="false">IF(AH$4&gt;VALUE(RIGHT($L14,4)),$K14,)</f>
        <v>200</v>
      </c>
      <c r="AI14" s="139"/>
      <c r="AJ14" s="140" t="n">
        <f aca="false">O14</f>
        <v>200</v>
      </c>
      <c r="AK14" s="141" t="n">
        <f aca="false">P14</f>
        <v>200</v>
      </c>
      <c r="AL14" s="142" t="n">
        <f aca="false">Q14</f>
        <v>200</v>
      </c>
      <c r="AN14" s="143"/>
      <c r="AMF14" s="0"/>
      <c r="AMG14" s="0"/>
      <c r="AMH14" s="0"/>
      <c r="AMI14" s="0"/>
      <c r="AMJ14" s="0"/>
    </row>
    <row r="15" customFormat="false" ht="13.8" hidden="false" customHeight="false" outlineLevel="0" collapsed="false">
      <c r="A15" s="33"/>
      <c r="B15" s="144"/>
      <c r="C15" s="113"/>
      <c r="D15" s="114"/>
      <c r="E15" s="115"/>
      <c r="F15" s="114"/>
      <c r="G15" s="114"/>
      <c r="H15" s="114"/>
      <c r="I15" s="113"/>
      <c r="J15" s="145"/>
      <c r="K15" s="146"/>
      <c r="L15" s="147"/>
      <c r="M15" s="115"/>
      <c r="N15" s="148"/>
      <c r="O15" s="148"/>
      <c r="P15" s="149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50"/>
      <c r="AK15" s="93"/>
      <c r="AL15" s="93"/>
    </row>
    <row r="16" customFormat="false" ht="6.75" hidden="false" customHeight="true" outlineLevel="0" collapsed="false">
      <c r="A16" s="62"/>
      <c r="B16" s="63"/>
      <c r="C16" s="64"/>
      <c r="D16" s="65"/>
      <c r="E16" s="66"/>
      <c r="F16" s="65"/>
      <c r="G16" s="65"/>
      <c r="H16" s="65"/>
      <c r="I16" s="65"/>
      <c r="J16" s="67"/>
      <c r="K16" s="68"/>
      <c r="L16" s="69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70"/>
      <c r="AJ16" s="71"/>
      <c r="AK16" s="72"/>
      <c r="AL16" s="72"/>
    </row>
    <row r="17" s="163" customFormat="true" ht="55.2" hidden="false" customHeight="true" outlineLevel="0" collapsed="false">
      <c r="A17" s="33" t="n">
        <v>5</v>
      </c>
      <c r="B17" s="151" t="s">
        <v>43</v>
      </c>
      <c r="C17" s="152" t="s">
        <v>44</v>
      </c>
      <c r="D17" s="153" t="s">
        <v>21</v>
      </c>
      <c r="E17" s="154" t="n">
        <v>43649</v>
      </c>
      <c r="F17" s="152" t="s">
        <v>34</v>
      </c>
      <c r="G17" s="152"/>
      <c r="H17" s="152"/>
      <c r="I17" s="153" t="s">
        <v>45</v>
      </c>
      <c r="J17" s="155" t="s">
        <v>25</v>
      </c>
      <c r="K17" s="156" t="n">
        <v>160</v>
      </c>
      <c r="L17" s="75" t="s">
        <v>46</v>
      </c>
      <c r="M17" s="157" t="n">
        <f aca="false">IF(M$4&gt;VALUE(RIGHT($L17,4)),$K17,)</f>
        <v>0</v>
      </c>
      <c r="N17" s="157" t="n">
        <f aca="false">IF(N$4&gt;VALUE(RIGHT($L17,4)),$K17,)</f>
        <v>0</v>
      </c>
      <c r="O17" s="158" t="n">
        <f aca="false">IF(O$4&gt;VALUE(RIGHT($L17,4)),$K17,)</f>
        <v>160</v>
      </c>
      <c r="P17" s="159" t="n">
        <f aca="false">IF(P$4&gt;VALUE(RIGHT($L17,4)),$K17,)</f>
        <v>160</v>
      </c>
      <c r="Q17" s="160" t="n">
        <f aca="false">IF(Q$4&gt;VALUE(RIGHT($L17,4)),$K17,)</f>
        <v>160</v>
      </c>
      <c r="R17" s="160" t="n">
        <f aca="false">IF(R$4&gt;VALUE(RIGHT($L17,4)),$K17,)</f>
        <v>160</v>
      </c>
      <c r="S17" s="160" t="n">
        <f aca="false">IF(S$4&gt;VALUE(RIGHT($L17,4)),$K17,)</f>
        <v>160</v>
      </c>
      <c r="T17" s="160" t="n">
        <f aca="false">IF(T$4&gt;VALUE(RIGHT($L17,4)),$K17,)</f>
        <v>160</v>
      </c>
      <c r="U17" s="160" t="n">
        <f aca="false">IF(U$4&gt;VALUE(RIGHT($L17,4)),$K17,)</f>
        <v>160</v>
      </c>
      <c r="V17" s="160" t="n">
        <f aca="false">IF(V$4&gt;VALUE(RIGHT($L17,4)),$K17,)</f>
        <v>160</v>
      </c>
      <c r="W17" s="160" t="n">
        <f aca="false">IF(W$4&gt;VALUE(RIGHT($L17,4)),$K17,)</f>
        <v>160</v>
      </c>
      <c r="X17" s="160" t="n">
        <f aca="false">IF(X$4&gt;VALUE(RIGHT($L17,4)),$K17,)</f>
        <v>160</v>
      </c>
      <c r="Y17" s="160" t="n">
        <f aca="false">IF(Y$4&gt;VALUE(RIGHT($L17,4)),$K17,)</f>
        <v>160</v>
      </c>
      <c r="Z17" s="160" t="n">
        <f aca="false">IF(Z$4&gt;VALUE(RIGHT($L17,4)),$K17,)</f>
        <v>160</v>
      </c>
      <c r="AA17" s="160" t="n">
        <f aca="false">IF(AA$4&gt;VALUE(RIGHT($L17,4)),$K17,)</f>
        <v>160</v>
      </c>
      <c r="AB17" s="160" t="n">
        <f aca="false">IF(AB$4&gt;VALUE(RIGHT($L17,4)),$K17,)</f>
        <v>160</v>
      </c>
      <c r="AC17" s="160" t="n">
        <f aca="false">IF(AC$4&gt;VALUE(RIGHT($L17,4)),$K17,)</f>
        <v>160</v>
      </c>
      <c r="AD17" s="160" t="n">
        <f aca="false">IF(AD$4&gt;VALUE(RIGHT($L17,4)),$K17,)</f>
        <v>160</v>
      </c>
      <c r="AE17" s="160" t="n">
        <f aca="false">IF(AE$4&gt;VALUE(RIGHT($L17,4)),$K17,)</f>
        <v>160</v>
      </c>
      <c r="AF17" s="160" t="n">
        <f aca="false">IF(AF$4&gt;VALUE(RIGHT($L17,4)),$K17,)</f>
        <v>160</v>
      </c>
      <c r="AG17" s="160" t="n">
        <f aca="false">IF(AG$4&gt;VALUE(RIGHT($L17,4)),$K17,)</f>
        <v>160</v>
      </c>
      <c r="AH17" s="160" t="n">
        <f aca="false">IF(AH$4&gt;VALUE(RIGHT($L17,4)),$K17,)</f>
        <v>160</v>
      </c>
      <c r="AI17" s="161"/>
      <c r="AJ17" s="162" t="n">
        <f aca="false">O17</f>
        <v>160</v>
      </c>
      <c r="AK17" s="141" t="n">
        <f aca="false">P17</f>
        <v>160</v>
      </c>
      <c r="AL17" s="142" t="n">
        <f aca="false">Q17</f>
        <v>160</v>
      </c>
      <c r="AMF17" s="0"/>
      <c r="AMG17" s="0"/>
      <c r="AMH17" s="0"/>
      <c r="AMI17" s="0"/>
      <c r="AMJ17" s="0"/>
    </row>
    <row r="18" customFormat="false" ht="13.8" hidden="false" customHeight="false" outlineLevel="0" collapsed="false">
      <c r="A18" s="33"/>
      <c r="B18" s="151"/>
      <c r="C18" s="113"/>
      <c r="D18" s="114"/>
      <c r="E18" s="115"/>
      <c r="F18" s="114"/>
      <c r="G18" s="114"/>
      <c r="H18" s="114"/>
      <c r="I18" s="114"/>
      <c r="J18" s="145"/>
      <c r="K18" s="146"/>
      <c r="L18" s="164"/>
      <c r="M18" s="115"/>
      <c r="N18" s="148"/>
      <c r="O18" s="148"/>
      <c r="P18" s="149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50"/>
      <c r="AK18" s="93"/>
      <c r="AL18" s="93"/>
    </row>
    <row r="19" customFormat="false" ht="6.75" hidden="false" customHeight="true" outlineLevel="0" collapsed="false">
      <c r="A19" s="62"/>
      <c r="B19" s="63"/>
      <c r="C19" s="64"/>
      <c r="D19" s="65"/>
      <c r="E19" s="66"/>
      <c r="F19" s="65"/>
      <c r="G19" s="65"/>
      <c r="H19" s="65"/>
      <c r="I19" s="65"/>
      <c r="J19" s="67"/>
      <c r="K19" s="68"/>
      <c r="L19" s="69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70"/>
      <c r="AJ19" s="71"/>
      <c r="AK19" s="72"/>
      <c r="AL19" s="72"/>
    </row>
    <row r="20" s="111" customFormat="true" ht="57" hidden="false" customHeight="true" outlineLevel="0" collapsed="false">
      <c r="A20" s="33" t="n">
        <v>6</v>
      </c>
      <c r="B20" s="165" t="s">
        <v>47</v>
      </c>
      <c r="C20" s="130" t="s">
        <v>48</v>
      </c>
      <c r="D20" s="131" t="s">
        <v>21</v>
      </c>
      <c r="E20" s="132" t="n">
        <v>44245</v>
      </c>
      <c r="F20" s="130" t="s">
        <v>34</v>
      </c>
      <c r="G20" s="130"/>
      <c r="H20" s="130"/>
      <c r="I20" s="130" t="s">
        <v>49</v>
      </c>
      <c r="J20" s="166" t="s">
        <v>25</v>
      </c>
      <c r="K20" s="167" t="n">
        <v>60</v>
      </c>
      <c r="L20" s="42" t="n">
        <v>44541</v>
      </c>
      <c r="M20" s="168" t="n">
        <f aca="false">IF(M$4&gt;VALUE(RIGHT($L20,4)),$K20,)</f>
        <v>0</v>
      </c>
      <c r="N20" s="168" t="n">
        <f aca="false">IF(N$4&gt;VALUE(RIGHT($L20,4)),$K20,)</f>
        <v>0</v>
      </c>
      <c r="O20" s="168" t="n">
        <f aca="false">IF(O$4&gt;VALUE(RIGHT($L20,4)),$K20,)</f>
        <v>0</v>
      </c>
      <c r="P20" s="169" t="n">
        <f aca="false">$K20</f>
        <v>60</v>
      </c>
      <c r="Q20" s="169" t="n">
        <f aca="false">$K20</f>
        <v>60</v>
      </c>
      <c r="R20" s="170" t="n">
        <f aca="false">$K20</f>
        <v>60</v>
      </c>
      <c r="S20" s="170" t="n">
        <f aca="false">$K20</f>
        <v>60</v>
      </c>
      <c r="T20" s="171" t="n">
        <f aca="false">5*$K20</f>
        <v>300</v>
      </c>
      <c r="U20" s="170" t="n">
        <f aca="false">$K20</f>
        <v>60</v>
      </c>
      <c r="V20" s="170" t="n">
        <f aca="false">$K20</f>
        <v>60</v>
      </c>
      <c r="W20" s="170" t="n">
        <f aca="false">$K20</f>
        <v>60</v>
      </c>
      <c r="X20" s="170" t="n">
        <f aca="false">$K20</f>
        <v>60</v>
      </c>
      <c r="Y20" s="172" t="n">
        <f aca="false">5*$K20</f>
        <v>300</v>
      </c>
      <c r="Z20" s="170" t="n">
        <f aca="false">$K20</f>
        <v>60</v>
      </c>
      <c r="AA20" s="170" t="n">
        <f aca="false">$K20</f>
        <v>60</v>
      </c>
      <c r="AB20" s="170" t="n">
        <f aca="false">$K20</f>
        <v>60</v>
      </c>
      <c r="AC20" s="170" t="n">
        <f aca="false">$K20</f>
        <v>60</v>
      </c>
      <c r="AD20" s="172" t="n">
        <f aca="false">5*$K20</f>
        <v>300</v>
      </c>
      <c r="AE20" s="170" t="n">
        <f aca="false">$K20</f>
        <v>60</v>
      </c>
      <c r="AF20" s="170" t="n">
        <f aca="false">$K20</f>
        <v>60</v>
      </c>
      <c r="AG20" s="170" t="n">
        <f aca="false">$K20</f>
        <v>60</v>
      </c>
      <c r="AH20" s="170" t="n">
        <f aca="false">$K20</f>
        <v>60</v>
      </c>
      <c r="AI20" s="172" t="n">
        <f aca="false">5*$K20</f>
        <v>300</v>
      </c>
      <c r="AJ20" s="173"/>
      <c r="AK20" s="93" t="n">
        <f aca="false">P20</f>
        <v>60</v>
      </c>
      <c r="AL20" s="82" t="n">
        <f aca="false">Q20</f>
        <v>60</v>
      </c>
      <c r="AMF20" s="0"/>
      <c r="AMG20" s="0"/>
      <c r="AMH20" s="0"/>
      <c r="AMI20" s="0"/>
      <c r="AMJ20" s="0"/>
    </row>
    <row r="21" customFormat="false" ht="6.75" hidden="false" customHeight="true" outlineLevel="0" collapsed="false">
      <c r="A21" s="62"/>
      <c r="B21" s="63"/>
      <c r="C21" s="64"/>
      <c r="D21" s="65"/>
      <c r="E21" s="66"/>
      <c r="F21" s="65"/>
      <c r="G21" s="65"/>
      <c r="H21" s="65"/>
      <c r="I21" s="65"/>
      <c r="J21" s="67"/>
      <c r="K21" s="68"/>
      <c r="L21" s="69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70"/>
      <c r="AJ21" s="71"/>
      <c r="AK21" s="72"/>
      <c r="AL21" s="72"/>
    </row>
    <row r="22" s="111" customFormat="true" ht="95.5" hidden="false" customHeight="true" outlineLevel="0" collapsed="false">
      <c r="A22" s="33" t="n">
        <v>7</v>
      </c>
      <c r="B22" s="174" t="s">
        <v>50</v>
      </c>
      <c r="C22" s="175" t="s">
        <v>51</v>
      </c>
      <c r="D22" s="176" t="s">
        <v>52</v>
      </c>
      <c r="E22" s="177" t="n">
        <v>44279</v>
      </c>
      <c r="F22" s="178" t="s">
        <v>53</v>
      </c>
      <c r="G22" s="178"/>
      <c r="H22" s="178"/>
      <c r="I22" s="179" t="s">
        <v>54</v>
      </c>
      <c r="J22" s="180" t="s">
        <v>36</v>
      </c>
      <c r="K22" s="181" t="n">
        <v>0.04</v>
      </c>
      <c r="L22" s="182" t="n">
        <v>44536</v>
      </c>
      <c r="M22" s="103" t="n">
        <f aca="false">IF(M$4&gt;VALUE(RIGHT($L22,4)),$K22*M23,)</f>
        <v>0</v>
      </c>
      <c r="N22" s="103" t="n">
        <f aca="false">IF(N$4&gt;VALUE(RIGHT($L22,4)),$K22*O23,)</f>
        <v>0</v>
      </c>
      <c r="O22" s="183" t="n">
        <f aca="false">IF(P$4&gt;VALUE(RIGHT($L22,4)),$K22*O23,)</f>
        <v>0</v>
      </c>
      <c r="P22" s="184" t="n">
        <f aca="false">IF(P$4&gt;VALUE(RIGHT($L22,4)),,$K22*O23)</f>
        <v>201.8</v>
      </c>
      <c r="Q22" s="105" t="n">
        <f aca="false">IF(Q$4&gt;VALUE(RIGHT($L22,4)),,$K22*P23)</f>
        <v>0</v>
      </c>
      <c r="R22" s="120" t="n">
        <f aca="false">IF(R$4&gt;VALUE(RIGHT($L22,4)),,$K22*R23)</f>
        <v>0</v>
      </c>
      <c r="S22" s="120" t="n">
        <f aca="false">IF(S$4&gt;VALUE(RIGHT($L22,4)),,$K22*S23)</f>
        <v>0</v>
      </c>
      <c r="T22" s="120" t="n">
        <f aca="false">IF(T$4&gt;VALUE(RIGHT($L22,4)),,$K22*T23)</f>
        <v>0</v>
      </c>
      <c r="U22" s="120" t="n">
        <f aca="false">IF(U$4&gt;VALUE(RIGHT($L22,4)),,$K22*U23)</f>
        <v>0</v>
      </c>
      <c r="V22" s="120" t="n">
        <f aca="false">IF(V$4&gt;VALUE(RIGHT($L22,4)),,$K22*V23)</f>
        <v>0</v>
      </c>
      <c r="W22" s="120" t="n">
        <f aca="false">IF(W$4&gt;VALUE(RIGHT($L22,4)),,$K22*W23)</f>
        <v>0</v>
      </c>
      <c r="X22" s="120" t="n">
        <f aca="false">IF(X$4&gt;VALUE(RIGHT($L22,4)),,$K22*X23)</f>
        <v>0</v>
      </c>
      <c r="Y22" s="120" t="n">
        <f aca="false">IF(Y$4&gt;VALUE(RIGHT($L22,4)),,$K22*Y23)</f>
        <v>0</v>
      </c>
      <c r="Z22" s="120" t="n">
        <f aca="false">IF(Z$4&gt;VALUE(RIGHT($L22,4)),,$K22*Z23)</f>
        <v>0</v>
      </c>
      <c r="AA22" s="120" t="n">
        <f aca="false">IF(AA$4&gt;VALUE(RIGHT($L22,4)),,$K22*AA23)</f>
        <v>0</v>
      </c>
      <c r="AB22" s="120" t="n">
        <f aca="false">IF(AB$4&gt;VALUE(RIGHT($L22,4)),,$K22*AB23)</f>
        <v>0</v>
      </c>
      <c r="AC22" s="120" t="n">
        <f aca="false">IF(AC$4&gt;VALUE(RIGHT($L22,4)),,$K22*AC23)</f>
        <v>0</v>
      </c>
      <c r="AD22" s="120" t="n">
        <f aca="false">IF(AD$4&gt;VALUE(RIGHT($L22,4)),,$K22*AD23)</f>
        <v>0</v>
      </c>
      <c r="AE22" s="120" t="n">
        <f aca="false">IF(AE$4&gt;VALUE(RIGHT($L22,4)),,$K22*AE23)</f>
        <v>0</v>
      </c>
      <c r="AF22" s="120" t="n">
        <f aca="false">IF(AF$4&gt;VALUE(RIGHT($L22,4)),,$K22*AF23)</f>
        <v>0</v>
      </c>
      <c r="AG22" s="120" t="n">
        <f aca="false">IF(AG$4&gt;VALUE(RIGHT($L22,4)),,$K22*AG23)</f>
        <v>0</v>
      </c>
      <c r="AH22" s="120" t="n">
        <f aca="false">IF(AH$4&gt;VALUE(RIGHT($L22,4)),,$K22*AH23)</f>
        <v>0</v>
      </c>
      <c r="AI22" s="120" t="n">
        <f aca="false">IF(AI$4&gt;VALUE(RIGHT($L22,4)),,$K22*AI23)</f>
        <v>0</v>
      </c>
      <c r="AJ22" s="185"/>
      <c r="AK22" s="186" t="n">
        <f aca="false">P22</f>
        <v>201.8</v>
      </c>
      <c r="AL22" s="82" t="n">
        <f aca="false">Q22</f>
        <v>0</v>
      </c>
      <c r="AMF22" s="0"/>
      <c r="AMG22" s="0"/>
      <c r="AMH22" s="0"/>
      <c r="AMI22" s="0"/>
      <c r="AMJ22" s="0"/>
    </row>
    <row r="23" s="197" customFormat="true" ht="17.9" hidden="false" customHeight="true" outlineLevel="0" collapsed="false">
      <c r="A23" s="33"/>
      <c r="B23" s="33"/>
      <c r="C23" s="187"/>
      <c r="D23" s="188"/>
      <c r="E23" s="189"/>
      <c r="F23" s="188"/>
      <c r="G23" s="188"/>
      <c r="H23" s="188"/>
      <c r="I23" s="188"/>
      <c r="J23" s="190"/>
      <c r="K23" s="191" t="s">
        <v>55</v>
      </c>
      <c r="L23" s="192"/>
      <c r="M23" s="189"/>
      <c r="N23" s="0"/>
      <c r="O23" s="193" t="n">
        <v>5045</v>
      </c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94"/>
      <c r="AJ23" s="195"/>
      <c r="AK23" s="196"/>
      <c r="AL23" s="196"/>
      <c r="AMF23" s="198"/>
      <c r="AMG23" s="198"/>
      <c r="AMH23" s="198"/>
      <c r="AMI23" s="198"/>
      <c r="AMJ23" s="198"/>
    </row>
    <row r="24" customFormat="false" ht="6.75" hidden="false" customHeight="true" outlineLevel="0" collapsed="false">
      <c r="A24" s="63"/>
      <c r="B24" s="63"/>
      <c r="C24" s="64"/>
      <c r="D24" s="65"/>
      <c r="E24" s="66"/>
      <c r="F24" s="65"/>
      <c r="G24" s="65"/>
      <c r="H24" s="65"/>
      <c r="I24" s="65"/>
      <c r="J24" s="67"/>
      <c r="K24" s="68"/>
      <c r="L24" s="69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70"/>
      <c r="AJ24" s="71"/>
      <c r="AK24" s="199"/>
      <c r="AL24" s="199"/>
    </row>
    <row r="25" customFormat="false" ht="32.25" hidden="false" customHeight="true" outlineLevel="0" collapsed="false">
      <c r="A25" s="33"/>
      <c r="B25" s="200"/>
      <c r="C25" s="201"/>
      <c r="D25" s="202"/>
      <c r="E25" s="203"/>
      <c r="F25" s="204"/>
      <c r="G25" s="204"/>
      <c r="H25" s="204"/>
      <c r="I25" s="205"/>
      <c r="J25" s="206"/>
      <c r="K25" s="207"/>
      <c r="L25" s="208"/>
      <c r="M25" s="209"/>
      <c r="N25" s="209"/>
      <c r="O25" s="209"/>
      <c r="P25" s="209"/>
      <c r="Q25" s="209"/>
      <c r="R25" s="209"/>
      <c r="S25" s="209"/>
      <c r="T25" s="209"/>
      <c r="U25" s="209"/>
      <c r="V25" s="209"/>
      <c r="W25" s="209"/>
      <c r="X25" s="209"/>
      <c r="Y25" s="209"/>
      <c r="Z25" s="209"/>
      <c r="AA25" s="209"/>
      <c r="AB25" s="209"/>
      <c r="AC25" s="209"/>
      <c r="AD25" s="209"/>
      <c r="AE25" s="209"/>
      <c r="AF25" s="209"/>
      <c r="AG25" s="209"/>
      <c r="AH25" s="209"/>
      <c r="AI25" s="210"/>
      <c r="AJ25" s="211"/>
      <c r="AK25" s="212"/>
      <c r="AL25" s="212"/>
    </row>
    <row r="26" customFormat="false" ht="6.75" hidden="false" customHeight="true" outlineLevel="0" collapsed="false">
      <c r="A26" s="63"/>
      <c r="B26" s="63"/>
      <c r="C26" s="64"/>
      <c r="D26" s="65"/>
      <c r="E26" s="66"/>
      <c r="F26" s="65"/>
      <c r="G26" s="65"/>
      <c r="H26" s="65"/>
      <c r="I26" s="65"/>
      <c r="J26" s="67"/>
      <c r="K26" s="68"/>
      <c r="L26" s="69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70"/>
      <c r="AJ26" s="71"/>
      <c r="AK26" s="199"/>
      <c r="AL26" s="199"/>
    </row>
    <row r="27" s="111" customFormat="true" ht="13.8" hidden="false" customHeight="false" outlineLevel="0" collapsed="false">
      <c r="A27" s="33"/>
      <c r="B27" s="174"/>
      <c r="C27" s="175"/>
      <c r="D27" s="176"/>
      <c r="E27" s="177"/>
      <c r="F27" s="178"/>
      <c r="G27" s="178"/>
      <c r="H27" s="178"/>
      <c r="I27" s="178"/>
      <c r="J27" s="180"/>
      <c r="K27" s="181"/>
      <c r="L27" s="182"/>
      <c r="M27" s="213"/>
      <c r="N27" s="213"/>
      <c r="O27" s="184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36"/>
      <c r="AI27" s="136"/>
      <c r="AJ27" s="214"/>
      <c r="AK27" s="215"/>
      <c r="AL27" s="215"/>
      <c r="AMF27" s="0"/>
      <c r="AMG27" s="0"/>
      <c r="AMH27" s="0"/>
      <c r="AMI27" s="0"/>
      <c r="AMJ27" s="0"/>
    </row>
    <row r="28" customFormat="false" ht="32.25" hidden="false" customHeight="true" outlineLevel="0" collapsed="false">
      <c r="A28" s="33"/>
      <c r="B28" s="200"/>
      <c r="C28" s="201"/>
      <c r="D28" s="202"/>
      <c r="E28" s="203"/>
      <c r="F28" s="204"/>
      <c r="G28" s="204"/>
      <c r="H28" s="204"/>
      <c r="I28" s="205"/>
      <c r="J28" s="206"/>
      <c r="K28" s="207"/>
      <c r="L28" s="208"/>
      <c r="M28" s="209"/>
      <c r="N28" s="209"/>
      <c r="O28" s="209"/>
      <c r="P28" s="209"/>
      <c r="Q28" s="209"/>
      <c r="R28" s="209"/>
      <c r="S28" s="209"/>
      <c r="T28" s="209"/>
      <c r="U28" s="209"/>
      <c r="V28" s="209"/>
      <c r="W28" s="209"/>
      <c r="X28" s="209"/>
      <c r="Y28" s="209"/>
      <c r="Z28" s="209"/>
      <c r="AA28" s="209"/>
      <c r="AB28" s="209"/>
      <c r="AC28" s="209"/>
      <c r="AD28" s="209"/>
      <c r="AE28" s="209"/>
      <c r="AF28" s="209"/>
      <c r="AG28" s="209"/>
      <c r="AH28" s="209"/>
      <c r="AI28" s="210"/>
      <c r="AJ28" s="211"/>
      <c r="AK28" s="212"/>
      <c r="AL28" s="212"/>
    </row>
    <row r="29" customFormat="false" ht="6.75" hidden="false" customHeight="true" outlineLevel="0" collapsed="false">
      <c r="A29" s="63"/>
      <c r="B29" s="63"/>
      <c r="C29" s="64"/>
      <c r="D29" s="65"/>
      <c r="E29" s="66"/>
      <c r="F29" s="65"/>
      <c r="G29" s="65"/>
      <c r="H29" s="65"/>
      <c r="I29" s="65"/>
      <c r="J29" s="67"/>
      <c r="K29" s="68"/>
      <c r="L29" s="69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70"/>
      <c r="AJ29" s="71"/>
      <c r="AK29" s="199"/>
      <c r="AL29" s="199"/>
    </row>
    <row r="30" s="111" customFormat="true" ht="35.25" hidden="false" customHeight="true" outlineLevel="0" collapsed="false">
      <c r="A30" s="33"/>
      <c r="B30" s="216"/>
      <c r="C30" s="217"/>
      <c r="D30" s="218"/>
      <c r="E30" s="143"/>
      <c r="F30" s="219"/>
      <c r="G30" s="219"/>
      <c r="H30" s="219"/>
      <c r="I30" s="219"/>
      <c r="J30" s="220"/>
      <c r="K30" s="221"/>
      <c r="L30" s="222"/>
      <c r="M30" s="213"/>
      <c r="N30" s="213"/>
      <c r="O30" s="184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36"/>
      <c r="AI30" s="136"/>
      <c r="AJ30" s="185"/>
      <c r="AK30" s="223"/>
      <c r="AL30" s="223"/>
      <c r="AMF30" s="0"/>
      <c r="AMG30" s="0"/>
      <c r="AMH30" s="0"/>
      <c r="AMI30" s="0"/>
      <c r="AMJ30" s="0"/>
    </row>
    <row r="31" s="63" customFormat="true" ht="6.75" hidden="false" customHeight="true" outlineLevel="0" collapsed="false"/>
    <row r="32" customFormat="false" ht="32.25" hidden="false" customHeight="true" outlineLevel="0" collapsed="false">
      <c r="A32" s="33"/>
      <c r="B32" s="200"/>
      <c r="C32" s="201"/>
      <c r="D32" s="202"/>
      <c r="E32" s="203"/>
      <c r="F32" s="204"/>
      <c r="G32" s="204"/>
      <c r="H32" s="204"/>
      <c r="I32" s="205"/>
      <c r="J32" s="206"/>
      <c r="K32" s="207"/>
      <c r="L32" s="208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110"/>
      <c r="AI32" s="110"/>
      <c r="AJ32" s="224" t="n">
        <f aca="false">SUM(AJ5:AJ31) - AJ17 -AJ14-AJ11</f>
        <v>240</v>
      </c>
      <c r="AK32" s="225" t="n">
        <f aca="false">SUM(AK5:AK31)-AK22-AK17-AK14-AK11</f>
        <v>160</v>
      </c>
      <c r="AL32" s="225" t="n">
        <f aca="false">SUM(AL5:AL31)</f>
        <v>520</v>
      </c>
    </row>
    <row r="33" s="111" customFormat="true" ht="9.7" hidden="false" customHeight="true" outlineLevel="0" collapsed="false">
      <c r="A33" s="226"/>
      <c r="B33" s="226"/>
      <c r="C33" s="227"/>
      <c r="D33" s="228"/>
      <c r="E33" s="229"/>
      <c r="F33" s="230"/>
      <c r="G33" s="230"/>
      <c r="H33" s="230"/>
      <c r="I33" s="230"/>
      <c r="J33" s="231"/>
      <c r="K33" s="232"/>
      <c r="L33" s="233"/>
      <c r="M33" s="234"/>
      <c r="N33" s="234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6"/>
      <c r="AI33" s="236"/>
      <c r="AJ33" s="237"/>
      <c r="AK33" s="238"/>
      <c r="AL33" s="238"/>
      <c r="AMF33" s="0"/>
      <c r="AMG33" s="0"/>
      <c r="AMH33" s="0"/>
      <c r="AMI33" s="0"/>
      <c r="AMJ33" s="0"/>
    </row>
    <row r="34" customFormat="false" ht="16.5" hidden="false" customHeight="true" outlineLevel="0" collapsed="false">
      <c r="A34" s="239" t="s">
        <v>56</v>
      </c>
      <c r="B34" s="240"/>
      <c r="C34" s="241"/>
      <c r="D34" s="240"/>
      <c r="E34" s="242"/>
      <c r="F34" s="240"/>
      <c r="G34" s="240"/>
      <c r="H34" s="240"/>
      <c r="I34" s="243"/>
      <c r="J34" s="244"/>
      <c r="K34" s="245"/>
      <c r="L34" s="246"/>
      <c r="M34" s="247"/>
      <c r="N34" s="247"/>
      <c r="O34" s="247"/>
      <c r="P34" s="247"/>
      <c r="Q34" s="247"/>
      <c r="R34" s="247"/>
      <c r="S34" s="247"/>
      <c r="T34" s="247"/>
      <c r="U34" s="247"/>
      <c r="V34" s="247"/>
      <c r="W34" s="247"/>
      <c r="X34" s="247"/>
      <c r="Y34" s="247"/>
      <c r="Z34" s="247"/>
      <c r="AA34" s="247"/>
      <c r="AB34" s="247"/>
      <c r="AC34" s="247"/>
      <c r="AD34" s="247"/>
      <c r="AE34" s="247"/>
      <c r="AF34" s="247"/>
      <c r="AG34" s="247"/>
      <c r="AH34" s="247"/>
      <c r="AI34" s="247"/>
      <c r="AJ34" s="248"/>
    </row>
    <row r="35" s="111" customFormat="true" ht="48" hidden="false" customHeight="true" outlineLevel="0" collapsed="false">
      <c r="A35" s="33" t="n">
        <v>1</v>
      </c>
      <c r="B35" s="249" t="s">
        <v>57</v>
      </c>
      <c r="C35" s="250" t="s">
        <v>58</v>
      </c>
      <c r="D35" s="251" t="s">
        <v>21</v>
      </c>
      <c r="E35" s="252" t="n">
        <v>43034</v>
      </c>
      <c r="F35" s="253" t="s">
        <v>22</v>
      </c>
      <c r="G35" s="253"/>
      <c r="H35" s="254" t="s">
        <v>59</v>
      </c>
      <c r="I35" s="255" t="s">
        <v>60</v>
      </c>
      <c r="J35" s="256"/>
      <c r="K35" s="257" t="n">
        <v>0</v>
      </c>
      <c r="L35" s="258" t="n">
        <v>43034</v>
      </c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  <c r="AD35" s="259"/>
      <c r="AE35" s="259"/>
      <c r="AF35" s="259"/>
      <c r="AG35" s="259"/>
      <c r="AH35" s="259"/>
      <c r="AI35" s="260"/>
      <c r="AJ35" s="261" t="n">
        <v>0</v>
      </c>
      <c r="AMF35" s="0"/>
      <c r="AMG35" s="0"/>
      <c r="AMH35" s="0"/>
      <c r="AMI35" s="0"/>
      <c r="AMJ35" s="0"/>
    </row>
    <row r="36" customFormat="false" ht="6.75" hidden="false" customHeight="true" outlineLevel="0" collapsed="false">
      <c r="A36" s="62"/>
      <c r="B36" s="63"/>
      <c r="C36" s="64"/>
      <c r="D36" s="65"/>
      <c r="E36" s="66"/>
      <c r="F36" s="65"/>
      <c r="G36" s="65"/>
      <c r="H36" s="65"/>
      <c r="I36" s="65"/>
      <c r="J36" s="67"/>
      <c r="K36" s="68"/>
      <c r="L36" s="69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70"/>
      <c r="AJ36" s="262"/>
      <c r="AK36" s="263"/>
      <c r="AL36" s="263"/>
    </row>
    <row r="37" customFormat="false" ht="40.5" hidden="false" customHeight="true" outlineLevel="0" collapsed="false">
      <c r="A37" s="33" t="n">
        <v>2</v>
      </c>
      <c r="B37" s="264" t="s">
        <v>61</v>
      </c>
      <c r="C37" s="265" t="s">
        <v>62</v>
      </c>
      <c r="D37" s="266" t="s">
        <v>21</v>
      </c>
      <c r="E37" s="267" t="n">
        <v>43026</v>
      </c>
      <c r="F37" s="266" t="s">
        <v>34</v>
      </c>
      <c r="G37" s="266"/>
      <c r="H37" s="266"/>
      <c r="I37" s="268" t="s">
        <v>63</v>
      </c>
      <c r="J37" s="269"/>
      <c r="K37" s="270" t="n">
        <v>0</v>
      </c>
      <c r="L37" s="271" t="s">
        <v>64</v>
      </c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  <c r="AF37" s="272"/>
      <c r="AG37" s="272"/>
      <c r="AH37" s="272"/>
      <c r="AI37" s="273"/>
      <c r="AJ37" s="274" t="n">
        <v>0</v>
      </c>
    </row>
    <row r="38" customFormat="false" ht="6.75" hidden="false" customHeight="true" outlineLevel="0" collapsed="false">
      <c r="A38" s="62"/>
      <c r="B38" s="63"/>
      <c r="C38" s="64"/>
      <c r="D38" s="65"/>
      <c r="E38" s="66"/>
      <c r="F38" s="65"/>
      <c r="G38" s="65"/>
      <c r="H38" s="65"/>
      <c r="I38" s="65"/>
      <c r="J38" s="67"/>
      <c r="K38" s="68"/>
      <c r="L38" s="69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70"/>
      <c r="AJ38" s="262"/>
      <c r="AK38" s="263"/>
      <c r="AL38" s="263"/>
    </row>
    <row r="39" customFormat="false" ht="41.75" hidden="false" customHeight="false" outlineLevel="0" collapsed="false">
      <c r="A39" s="33" t="n">
        <v>3</v>
      </c>
      <c r="B39" s="264" t="s">
        <v>65</v>
      </c>
      <c r="C39" s="265" t="s">
        <v>40</v>
      </c>
      <c r="D39" s="266" t="s">
        <v>21</v>
      </c>
      <c r="E39" s="267" t="n">
        <v>42935</v>
      </c>
      <c r="F39" s="266" t="s">
        <v>34</v>
      </c>
      <c r="G39" s="266"/>
      <c r="H39" s="266"/>
      <c r="I39" s="268" t="s">
        <v>63</v>
      </c>
      <c r="J39" s="269"/>
      <c r="K39" s="270" t="n">
        <v>0</v>
      </c>
      <c r="L39" s="271" t="s">
        <v>66</v>
      </c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3"/>
      <c r="AJ39" s="274" t="n">
        <v>0</v>
      </c>
    </row>
    <row r="40" customFormat="false" ht="6.75" hidden="false" customHeight="true" outlineLevel="0" collapsed="false">
      <c r="A40" s="62"/>
      <c r="B40" s="63"/>
      <c r="C40" s="64"/>
      <c r="D40" s="65"/>
      <c r="E40" s="66"/>
      <c r="F40" s="65"/>
      <c r="G40" s="65"/>
      <c r="H40" s="65"/>
      <c r="I40" s="65"/>
      <c r="J40" s="67"/>
      <c r="K40" s="68"/>
      <c r="L40" s="69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70"/>
      <c r="AJ40" s="262"/>
      <c r="AK40" s="263"/>
      <c r="AL40" s="263"/>
    </row>
    <row r="41" customFormat="false" ht="41.75" hidden="false" customHeight="false" outlineLevel="0" collapsed="false">
      <c r="A41" s="33" t="n">
        <v>4</v>
      </c>
      <c r="B41" s="275" t="s">
        <v>67</v>
      </c>
      <c r="C41" s="35" t="s">
        <v>62</v>
      </c>
      <c r="D41" s="36" t="s">
        <v>21</v>
      </c>
      <c r="E41" s="37" t="n">
        <v>43026</v>
      </c>
      <c r="F41" s="36" t="s">
        <v>34</v>
      </c>
      <c r="G41" s="36"/>
      <c r="H41" s="36"/>
      <c r="I41" s="276" t="s">
        <v>63</v>
      </c>
      <c r="J41" s="40"/>
      <c r="K41" s="74" t="n">
        <v>0</v>
      </c>
      <c r="L41" s="277" t="s">
        <v>68</v>
      </c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9"/>
      <c r="AJ41" s="274" t="n">
        <v>0</v>
      </c>
    </row>
    <row r="42" customFormat="false" ht="6.75" hidden="false" customHeight="true" outlineLevel="0" collapsed="false">
      <c r="A42" s="62"/>
      <c r="B42" s="63"/>
      <c r="C42" s="64"/>
      <c r="D42" s="65"/>
      <c r="E42" s="66"/>
      <c r="F42" s="65"/>
      <c r="G42" s="65"/>
      <c r="H42" s="65"/>
      <c r="I42" s="65"/>
      <c r="J42" s="67"/>
      <c r="K42" s="68"/>
      <c r="L42" s="69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  <c r="AI42" s="70"/>
      <c r="AJ42" s="262"/>
      <c r="AK42" s="263"/>
      <c r="AL42" s="263"/>
    </row>
    <row r="43" customFormat="false" ht="41.75" hidden="false" customHeight="false" outlineLevel="0" collapsed="false">
      <c r="A43" s="33" t="n">
        <v>5</v>
      </c>
      <c r="B43" s="275" t="s">
        <v>69</v>
      </c>
      <c r="C43" s="35" t="s">
        <v>70</v>
      </c>
      <c r="D43" s="36" t="s">
        <v>21</v>
      </c>
      <c r="E43" s="37" t="n">
        <v>42909</v>
      </c>
      <c r="F43" s="38" t="s">
        <v>22</v>
      </c>
      <c r="G43" s="38"/>
      <c r="H43" s="38"/>
      <c r="I43" s="276" t="s">
        <v>63</v>
      </c>
      <c r="J43" s="40"/>
      <c r="K43" s="74" t="n">
        <v>0</v>
      </c>
      <c r="L43" s="277" t="s">
        <v>71</v>
      </c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9"/>
      <c r="AJ43" s="274" t="n">
        <v>0</v>
      </c>
    </row>
    <row r="44" customFormat="false" ht="6.75" hidden="false" customHeight="true" outlineLevel="0" collapsed="false">
      <c r="A44" s="62"/>
      <c r="B44" s="63"/>
      <c r="C44" s="64"/>
      <c r="D44" s="65"/>
      <c r="E44" s="66"/>
      <c r="F44" s="65"/>
      <c r="G44" s="65"/>
      <c r="H44" s="65"/>
      <c r="I44" s="65"/>
      <c r="J44" s="67"/>
      <c r="K44" s="68"/>
      <c r="L44" s="69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70"/>
      <c r="AJ44" s="262"/>
      <c r="AK44" s="263"/>
      <c r="AL44" s="263"/>
    </row>
    <row r="45" customFormat="false" ht="41.75" hidden="false" customHeight="false" outlineLevel="0" collapsed="false">
      <c r="A45" s="33" t="n">
        <v>6</v>
      </c>
      <c r="B45" s="275" t="s">
        <v>72</v>
      </c>
      <c r="C45" s="35" t="s">
        <v>70</v>
      </c>
      <c r="D45" s="36" t="s">
        <v>21</v>
      </c>
      <c r="E45" s="37" t="n">
        <v>42909</v>
      </c>
      <c r="F45" s="38" t="s">
        <v>22</v>
      </c>
      <c r="G45" s="38"/>
      <c r="H45" s="38"/>
      <c r="I45" s="276" t="s">
        <v>63</v>
      </c>
      <c r="J45" s="40"/>
      <c r="K45" s="74" t="n">
        <v>0</v>
      </c>
      <c r="L45" s="277" t="s">
        <v>71</v>
      </c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9"/>
      <c r="AJ45" s="280" t="n">
        <v>0</v>
      </c>
    </row>
    <row r="46" customFormat="false" ht="6.75" hidden="false" customHeight="true" outlineLevel="0" collapsed="false">
      <c r="A46" s="62"/>
      <c r="B46" s="63"/>
      <c r="C46" s="64"/>
      <c r="D46" s="65"/>
      <c r="E46" s="66"/>
      <c r="F46" s="65"/>
      <c r="G46" s="65"/>
      <c r="H46" s="65"/>
      <c r="I46" s="65"/>
      <c r="J46" s="67"/>
      <c r="K46" s="68"/>
      <c r="L46" s="69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70"/>
      <c r="AJ46" s="262"/>
      <c r="AK46" s="263"/>
      <c r="AL46" s="263"/>
    </row>
    <row r="47" customFormat="false" ht="41.75" hidden="false" customHeight="false" outlineLevel="0" collapsed="false">
      <c r="A47" s="33" t="n">
        <v>7</v>
      </c>
      <c r="B47" s="275" t="s">
        <v>73</v>
      </c>
      <c r="C47" s="35" t="s">
        <v>74</v>
      </c>
      <c r="D47" s="36" t="s">
        <v>21</v>
      </c>
      <c r="E47" s="37" t="n">
        <v>42972</v>
      </c>
      <c r="F47" s="36" t="s">
        <v>34</v>
      </c>
      <c r="G47" s="36"/>
      <c r="H47" s="36"/>
      <c r="I47" s="276" t="s">
        <v>63</v>
      </c>
      <c r="J47" s="40"/>
      <c r="K47" s="74"/>
      <c r="L47" s="277" t="s">
        <v>75</v>
      </c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9"/>
      <c r="AJ47" s="274" t="n">
        <v>0</v>
      </c>
    </row>
    <row r="48" customFormat="false" ht="6.75" hidden="false" customHeight="true" outlineLevel="0" collapsed="false">
      <c r="A48" s="62"/>
      <c r="B48" s="63"/>
      <c r="C48" s="64"/>
      <c r="D48" s="65"/>
      <c r="E48" s="66"/>
      <c r="F48" s="65"/>
      <c r="G48" s="65"/>
      <c r="H48" s="65"/>
      <c r="I48" s="65"/>
      <c r="J48" s="67"/>
      <c r="K48" s="68"/>
      <c r="L48" s="69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70"/>
      <c r="AJ48" s="262"/>
      <c r="AK48" s="263"/>
      <c r="AL48" s="263"/>
    </row>
    <row r="49" customFormat="false" ht="41.75" hidden="false" customHeight="false" outlineLevel="0" collapsed="false">
      <c r="A49" s="33" t="n">
        <v>8</v>
      </c>
      <c r="B49" s="275" t="s">
        <v>76</v>
      </c>
      <c r="C49" s="35" t="s">
        <v>74</v>
      </c>
      <c r="D49" s="36" t="s">
        <v>21</v>
      </c>
      <c r="E49" s="37" t="n">
        <v>42975</v>
      </c>
      <c r="F49" s="36" t="s">
        <v>34</v>
      </c>
      <c r="G49" s="36"/>
      <c r="H49" s="36"/>
      <c r="I49" s="276" t="s">
        <v>63</v>
      </c>
      <c r="J49" s="40"/>
      <c r="K49" s="74" t="n">
        <v>0</v>
      </c>
      <c r="L49" s="277" t="s">
        <v>77</v>
      </c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9"/>
      <c r="AJ49" s="274" t="n">
        <v>0</v>
      </c>
    </row>
    <row r="50" customFormat="false" ht="6" hidden="false" customHeight="true" outlineLevel="0" collapsed="false">
      <c r="A50" s="63"/>
      <c r="B50" s="63"/>
      <c r="C50" s="64"/>
      <c r="D50" s="65"/>
      <c r="E50" s="66"/>
      <c r="F50" s="65"/>
      <c r="G50" s="65"/>
      <c r="H50" s="65"/>
      <c r="I50" s="65"/>
      <c r="J50" s="65"/>
      <c r="K50" s="68"/>
      <c r="L50" s="69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8"/>
      <c r="AK50" s="263"/>
      <c r="AL50" s="26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">
    <mergeCell ref="I1:L1"/>
    <mergeCell ref="I2:L2"/>
    <mergeCell ref="I3:L3"/>
    <mergeCell ref="A5:A6"/>
    <mergeCell ref="B5:B6"/>
    <mergeCell ref="A8:A9"/>
    <mergeCell ref="B8:B9"/>
    <mergeCell ref="A11:A12"/>
    <mergeCell ref="I11:I12"/>
    <mergeCell ref="A14:A15"/>
    <mergeCell ref="A17:A18"/>
    <mergeCell ref="B17:B18"/>
    <mergeCell ref="A22:A23"/>
    <mergeCell ref="B22:B23"/>
    <mergeCell ref="A27:A28"/>
  </mergeCells>
  <conditionalFormatting sqref="H1:H3">
    <cfRule type="dataBar" priority="2">
      <dataBar showValue="1" minLength="0" maxLength="100">
        <cfvo type="min" val="0"/>
        <cfvo type="max" val="0"/>
        <color rgb="FF2A6099"/>
      </dataBar>
      <extLst>
        <ext xmlns:x14="http://schemas.microsoft.com/office/spreadsheetml/2009/9/main" uri="{B025F937-C7B1-47D3-B67F-A62EFF666E3E}">
          <x14:id>{A882C8C8-C2F6-41E5-92D2-A6A212CECBBE}</x14:id>
        </ext>
      </extLst>
    </cfRule>
  </conditionalFormatting>
  <printOptions headings="false" gridLines="false" gridLinesSet="true" horizontalCentered="false" verticalCentered="false"/>
  <pageMargins left="0.236111111111111" right="0.236111111111111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882C8C8-C2F6-41E5-92D2-A6A212CECBBE}">
            <x14:dataBar minLength="0" maxLength="100" axisPosition="automatic" gradient="true">
              <x14:cfvo type="autoMin"/>
              <x14:cfvo type="autoMax"/>
              <x14:negativeFillColor rgb="FF2A6099"/>
              <x14:axisColor rgb="FF000000"/>
            </x14:dataBar>
          </x14:cfRule>
          <xm:sqref>H1:H3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57" activeCellId="0" sqref="B57"/>
    </sheetView>
  </sheetViews>
  <sheetFormatPr defaultColWidth="10.6640625" defaultRowHeight="14.25" zeroHeight="false" outlineLevelRow="0" outlineLevelCol="0"/>
  <sheetData/>
  <printOptions headings="false" gridLines="false" gridLinesSet="true" horizontalCentered="false" verticalCentered="false"/>
  <pageMargins left="0.511805555555556" right="0.511805555555556" top="0.551388888888889" bottom="0.5513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664062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2006-09-12T15:06:44Z</dcterms:created>
  <dc:creator>Jean-Paul</dc:creator>
  <dc:description/>
  <dc:language>fr-FR</dc:language>
  <cp:lastModifiedBy/>
  <cp:lastPrinted>2022-01-02T17:40:27Z</cp:lastPrinted>
  <dcterms:modified xsi:type="dcterms:W3CDTF">2023-01-24T16:21:55Z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