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Comptes\2019\cloture\"/>
    </mc:Choice>
  </mc:AlternateContent>
  <bookViews>
    <workbookView xWindow="0" yWindow="0" windowWidth="23040" windowHeight="8610" tabRatio="863" firstSheet="3" activeTab="15"/>
  </bookViews>
  <sheets>
    <sheet name="Somme ammortissement" sheetId="18" r:id="rId1"/>
    <sheet name="Crèche d'Escalquens" sheetId="1" r:id="rId2"/>
    <sheet name="Crèche d'Ayguesvives" sheetId="2" r:id="rId3"/>
    <sheet name="Ecole Mat Labège" sheetId="3" r:id="rId4"/>
    <sheet name="Pool House" sheetId="4" r:id="rId5"/>
    <sheet name="Mairie Labège" sheetId="5" r:id="rId6"/>
    <sheet name="Atelier d'Aureville" sheetId="6" r:id="rId7"/>
    <sheet name="MJC Ayguesvives" sheetId="7" r:id="rId8"/>
    <sheet name="MdS Escalquens" sheetId="8" r:id="rId9"/>
    <sheet name="Esp Berjean Escalquens" sheetId="9" r:id="rId10"/>
    <sheet name="SdF Noueilles" sheetId="10" r:id="rId11"/>
    <sheet name="Video proj" sheetId="13" r:id="rId12"/>
    <sheet name="Sono" sheetId="14" r:id="rId13"/>
    <sheet name="Sub 2018" sheetId="15" r:id="rId14"/>
    <sheet name="Sub2019-1" sheetId="16" r:id="rId15"/>
    <sheet name="Sub2019-2" sheetId="17" r:id="rId16"/>
  </sheets>
  <definedNames>
    <definedName name="base">'Crèche d''Escalquens'!$D$7</definedName>
    <definedName name="date_mise_en_service">'Crèche d''Escalquens'!$D$8</definedName>
    <definedName name="prorata">'Crèche d''Escalquens'!$F$8</definedName>
    <definedName name="taux_linéaire">'Crèche d''Escalquens'!$F$7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7" l="1"/>
  <c r="B3" i="18" l="1"/>
  <c r="B4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2" i="18"/>
  <c r="C15" i="17" l="1"/>
  <c r="B15" i="17"/>
  <c r="A15" i="17"/>
  <c r="F11" i="17"/>
  <c r="F12" i="17" s="1"/>
  <c r="F10" i="17"/>
  <c r="F9" i="17"/>
  <c r="F8" i="17"/>
  <c r="F7" i="17"/>
  <c r="D15" i="17" s="1"/>
  <c r="E15" i="17" s="1"/>
  <c r="F6" i="17"/>
  <c r="B4" i="17"/>
  <c r="C15" i="16"/>
  <c r="B15" i="16"/>
  <c r="A15" i="16"/>
  <c r="F11" i="16"/>
  <c r="F12" i="16" s="1"/>
  <c r="F10" i="16"/>
  <c r="F9" i="16"/>
  <c r="F8" i="16"/>
  <c r="F7" i="16"/>
  <c r="D15" i="16" s="1"/>
  <c r="E15" i="16" s="1"/>
  <c r="F6" i="16"/>
  <c r="B4" i="16"/>
  <c r="C15" i="15"/>
  <c r="B15" i="15"/>
  <c r="A15" i="15"/>
  <c r="F11" i="15"/>
  <c r="F12" i="15" s="1"/>
  <c r="F10" i="15"/>
  <c r="F9" i="15"/>
  <c r="F8" i="15"/>
  <c r="F7" i="15"/>
  <c r="F6" i="15"/>
  <c r="B4" i="15"/>
  <c r="C16" i="14"/>
  <c r="B16" i="14"/>
  <c r="A15" i="14"/>
  <c r="F11" i="14"/>
  <c r="F12" i="14" s="1"/>
  <c r="F10" i="14"/>
  <c r="F9" i="14"/>
  <c r="F8" i="14"/>
  <c r="F7" i="14"/>
  <c r="D16" i="14" s="1"/>
  <c r="F6" i="14"/>
  <c r="B4" i="14"/>
  <c r="C16" i="13"/>
  <c r="B16" i="13"/>
  <c r="A15" i="13"/>
  <c r="F11" i="13"/>
  <c r="F12" i="13" s="1"/>
  <c r="F10" i="13"/>
  <c r="F9" i="13"/>
  <c r="F8" i="13"/>
  <c r="F7" i="13"/>
  <c r="D16" i="13" s="1"/>
  <c r="F6" i="13"/>
  <c r="B4" i="13"/>
  <c r="E16" i="13" l="1"/>
  <c r="B16" i="17"/>
  <c r="F15" i="17"/>
  <c r="C16" i="17" s="1"/>
  <c r="B16" i="16"/>
  <c r="F15" i="16"/>
  <c r="C16" i="16" s="1"/>
  <c r="D15" i="15"/>
  <c r="E15" i="15" s="1"/>
  <c r="B16" i="15"/>
  <c r="F16" i="14"/>
  <c r="E16" i="14"/>
  <c r="B17" i="13"/>
  <c r="F16" i="13"/>
  <c r="C17" i="13" s="1"/>
  <c r="F15" i="15" l="1"/>
  <c r="C16" i="15" s="1"/>
  <c r="A16" i="17"/>
  <c r="D16" i="17"/>
  <c r="E16" i="17" s="1"/>
  <c r="A16" i="16"/>
  <c r="D16" i="16"/>
  <c r="E16" i="16" s="1"/>
  <c r="A16" i="15"/>
  <c r="D16" i="15"/>
  <c r="E16" i="15" s="1"/>
  <c r="B17" i="14"/>
  <c r="C17" i="14"/>
  <c r="D17" i="13"/>
  <c r="A16" i="13"/>
  <c r="E17" i="13" l="1"/>
  <c r="B18" i="13" s="1"/>
  <c r="B17" i="17"/>
  <c r="F16" i="17"/>
  <c r="C17" i="17" s="1"/>
  <c r="B17" i="16"/>
  <c r="F16" i="16"/>
  <c r="C17" i="16" s="1"/>
  <c r="B17" i="15"/>
  <c r="F16" i="15"/>
  <c r="C17" i="15" s="1"/>
  <c r="A16" i="14"/>
  <c r="D17" i="14"/>
  <c r="E17" i="14" s="1"/>
  <c r="F17" i="13"/>
  <c r="C18" i="13" s="1"/>
  <c r="D17" i="17" l="1"/>
  <c r="E17" i="17" s="1"/>
  <c r="A17" i="17"/>
  <c r="D17" i="16"/>
  <c r="E17" i="16" s="1"/>
  <c r="A17" i="16"/>
  <c r="D17" i="15"/>
  <c r="E17" i="15" s="1"/>
  <c r="A17" i="15"/>
  <c r="B18" i="14"/>
  <c r="F17" i="14"/>
  <c r="C18" i="14" s="1"/>
  <c r="A17" i="13"/>
  <c r="D18" i="13"/>
  <c r="E18" i="13" l="1"/>
  <c r="B19" i="13" s="1"/>
  <c r="B18" i="17"/>
  <c r="F17" i="17"/>
  <c r="C18" i="17" s="1"/>
  <c r="B18" i="16"/>
  <c r="F17" i="16"/>
  <c r="C18" i="16" s="1"/>
  <c r="B18" i="15"/>
  <c r="F17" i="15"/>
  <c r="C18" i="15" s="1"/>
  <c r="D18" i="14"/>
  <c r="E18" i="14" s="1"/>
  <c r="A17" i="14"/>
  <c r="F18" i="13"/>
  <c r="C19" i="13" s="1"/>
  <c r="A18" i="17" l="1"/>
  <c r="D18" i="17"/>
  <c r="E18" i="17" s="1"/>
  <c r="A18" i="16"/>
  <c r="D18" i="16"/>
  <c r="E18" i="16" s="1"/>
  <c r="A18" i="15"/>
  <c r="D18" i="15"/>
  <c r="E18" i="15" s="1"/>
  <c r="B19" i="14"/>
  <c r="F18" i="14"/>
  <c r="C19" i="14" s="1"/>
  <c r="D19" i="13"/>
  <c r="A18" i="13"/>
  <c r="E19" i="13" l="1"/>
  <c r="B19" i="17"/>
  <c r="F18" i="17"/>
  <c r="C19" i="17" s="1"/>
  <c r="B19" i="16"/>
  <c r="F18" i="16"/>
  <c r="C19" i="16" s="1"/>
  <c r="B19" i="15"/>
  <c r="F18" i="15"/>
  <c r="C19" i="15" s="1"/>
  <c r="A18" i="14"/>
  <c r="D19" i="14"/>
  <c r="E19" i="14" s="1"/>
  <c r="B20" i="13"/>
  <c r="F19" i="13"/>
  <c r="C20" i="13" s="1"/>
  <c r="D19" i="17" l="1"/>
  <c r="E19" i="17" s="1"/>
  <c r="A19" i="17"/>
  <c r="D19" i="16"/>
  <c r="E19" i="16" s="1"/>
  <c r="A19" i="16"/>
  <c r="D19" i="15"/>
  <c r="E19" i="15" s="1"/>
  <c r="A19" i="15"/>
  <c r="B20" i="14"/>
  <c r="F19" i="14"/>
  <c r="C20" i="14" s="1"/>
  <c r="A19" i="13"/>
  <c r="D20" i="13"/>
  <c r="E20" i="13" l="1"/>
  <c r="F19" i="17"/>
  <c r="B20" i="17"/>
  <c r="C20" i="17"/>
  <c r="B20" i="16"/>
  <c r="F19" i="16"/>
  <c r="C20" i="16" s="1"/>
  <c r="B20" i="15"/>
  <c r="F19" i="15"/>
  <c r="C20" i="15" s="1"/>
  <c r="D20" i="14"/>
  <c r="E20" i="14" s="1"/>
  <c r="A19" i="14"/>
  <c r="B21" i="13"/>
  <c r="F20" i="13"/>
  <c r="C21" i="13" s="1"/>
  <c r="A20" i="17" l="1"/>
  <c r="D20" i="17"/>
  <c r="A20" i="16"/>
  <c r="D20" i="16"/>
  <c r="E20" i="16" s="1"/>
  <c r="A20" i="15"/>
  <c r="D20" i="15"/>
  <c r="E20" i="15" s="1"/>
  <c r="B21" i="14"/>
  <c r="F20" i="14"/>
  <c r="C21" i="14" s="1"/>
  <c r="D21" i="13"/>
  <c r="A20" i="13"/>
  <c r="E21" i="13" l="1"/>
  <c r="F20" i="17"/>
  <c r="E20" i="17"/>
  <c r="B21" i="16"/>
  <c r="F20" i="16"/>
  <c r="C21" i="16" s="1"/>
  <c r="B21" i="15"/>
  <c r="F20" i="15"/>
  <c r="C21" i="15" s="1"/>
  <c r="A20" i="14"/>
  <c r="D21" i="14"/>
  <c r="E21" i="14" s="1"/>
  <c r="B22" i="13"/>
  <c r="F21" i="13"/>
  <c r="C22" i="13" s="1"/>
  <c r="C21" i="17" l="1"/>
  <c r="B21" i="17"/>
  <c r="D21" i="16"/>
  <c r="E21" i="16" s="1"/>
  <c r="A21" i="16"/>
  <c r="D21" i="15"/>
  <c r="E21" i="15" s="1"/>
  <c r="A21" i="15"/>
  <c r="C22" i="14"/>
  <c r="F22" i="14"/>
  <c r="E22" i="14"/>
  <c r="B22" i="14"/>
  <c r="F21" i="14"/>
  <c r="A21" i="13"/>
  <c r="D22" i="13"/>
  <c r="E22" i="13" l="1"/>
  <c r="D21" i="17"/>
  <c r="E21" i="17" s="1"/>
  <c r="A21" i="17"/>
  <c r="B22" i="16"/>
  <c r="F21" i="16"/>
  <c r="C22" i="16" s="1"/>
  <c r="B22" i="15"/>
  <c r="A22" i="15" s="1"/>
  <c r="F21" i="15"/>
  <c r="C22" i="15" s="1"/>
  <c r="F22" i="15" s="1"/>
  <c r="D22" i="15"/>
  <c r="E22" i="15" s="1"/>
  <c r="D22" i="14"/>
  <c r="A21" i="14"/>
  <c r="F23" i="14"/>
  <c r="B23" i="14"/>
  <c r="E23" i="14"/>
  <c r="C23" i="14"/>
  <c r="B23" i="13"/>
  <c r="F22" i="13"/>
  <c r="C23" i="13" s="1"/>
  <c r="B22" i="17" l="1"/>
  <c r="F21" i="17"/>
  <c r="C22" i="17" s="1"/>
  <c r="A22" i="16"/>
  <c r="D22" i="16"/>
  <c r="E22" i="16" s="1"/>
  <c r="B23" i="15"/>
  <c r="D23" i="15" s="1"/>
  <c r="E23" i="15" s="1"/>
  <c r="C23" i="15"/>
  <c r="F23" i="15" s="1"/>
  <c r="A23" i="15"/>
  <c r="A22" i="14"/>
  <c r="D23" i="14"/>
  <c r="C24" i="14"/>
  <c r="B24" i="14"/>
  <c r="F24" i="14"/>
  <c r="E24" i="14"/>
  <c r="D23" i="13"/>
  <c r="A22" i="13"/>
  <c r="E23" i="13" l="1"/>
  <c r="A22" i="17"/>
  <c r="D22" i="17"/>
  <c r="E22" i="17" s="1"/>
  <c r="B23" i="16"/>
  <c r="F22" i="16"/>
  <c r="C23" i="16" s="1"/>
  <c r="B24" i="15"/>
  <c r="A24" i="15" s="1"/>
  <c r="C24" i="15"/>
  <c r="F25" i="14"/>
  <c r="B25" i="14"/>
  <c r="E25" i="14"/>
  <c r="C25" i="14"/>
  <c r="D24" i="14"/>
  <c r="A23" i="14"/>
  <c r="B24" i="13"/>
  <c r="C24" i="13"/>
  <c r="F23" i="13"/>
  <c r="B23" i="17" l="1"/>
  <c r="F22" i="17"/>
  <c r="C23" i="17" s="1"/>
  <c r="D23" i="16"/>
  <c r="E23" i="16" s="1"/>
  <c r="A23" i="16"/>
  <c r="D24" i="15"/>
  <c r="E24" i="15" s="1"/>
  <c r="C26" i="14"/>
  <c r="B26" i="14"/>
  <c r="E26" i="14"/>
  <c r="F26" i="14"/>
  <c r="A24" i="14"/>
  <c r="D25" i="14"/>
  <c r="A23" i="13"/>
  <c r="D24" i="13"/>
  <c r="E24" i="13" l="1"/>
  <c r="D23" i="17"/>
  <c r="E23" i="17" s="1"/>
  <c r="A23" i="17"/>
  <c r="B24" i="16"/>
  <c r="F23" i="16"/>
  <c r="C24" i="16" s="1"/>
  <c r="B25" i="15"/>
  <c r="F24" i="15"/>
  <c r="C25" i="15" s="1"/>
  <c r="F27" i="14"/>
  <c r="B27" i="14"/>
  <c r="E27" i="14"/>
  <c r="C27" i="14"/>
  <c r="D26" i="14"/>
  <c r="A25" i="14"/>
  <c r="B25" i="13"/>
  <c r="F24" i="13"/>
  <c r="C25" i="13" s="1"/>
  <c r="B24" i="17" l="1"/>
  <c r="F23" i="17"/>
  <c r="C24" i="17" s="1"/>
  <c r="A24" i="16"/>
  <c r="D24" i="16"/>
  <c r="E24" i="16" s="1"/>
  <c r="D25" i="15"/>
  <c r="E25" i="15" s="1"/>
  <c r="A25" i="15"/>
  <c r="C28" i="14"/>
  <c r="E28" i="14"/>
  <c r="F28" i="14"/>
  <c r="B28" i="14"/>
  <c r="A26" i="14"/>
  <c r="D27" i="14"/>
  <c r="D25" i="13"/>
  <c r="A24" i="13"/>
  <c r="E25" i="13" l="1"/>
  <c r="A24" i="17"/>
  <c r="D24" i="17"/>
  <c r="E24" i="17" s="1"/>
  <c r="B25" i="16"/>
  <c r="F24" i="16"/>
  <c r="C25" i="16" s="1"/>
  <c r="B26" i="15"/>
  <c r="F25" i="15"/>
  <c r="C26" i="15" s="1"/>
  <c r="D28" i="14"/>
  <c r="A27" i="14"/>
  <c r="F29" i="14"/>
  <c r="B29" i="14"/>
  <c r="E29" i="14"/>
  <c r="C29" i="14"/>
  <c r="B26" i="13"/>
  <c r="F25" i="13"/>
  <c r="C26" i="13" s="1"/>
  <c r="B25" i="17" l="1"/>
  <c r="F24" i="17"/>
  <c r="C25" i="17" s="1"/>
  <c r="D25" i="16"/>
  <c r="E25" i="16" s="1"/>
  <c r="A25" i="16"/>
  <c r="A26" i="15"/>
  <c r="D26" i="15"/>
  <c r="E26" i="15" s="1"/>
  <c r="A28" i="14"/>
  <c r="D29" i="14"/>
  <c r="C30" i="14"/>
  <c r="F30" i="14"/>
  <c r="E30" i="14"/>
  <c r="B30" i="14"/>
  <c r="A25" i="13"/>
  <c r="D26" i="13"/>
  <c r="B27" i="15" l="1"/>
  <c r="D27" i="15" s="1"/>
  <c r="E27" i="15" s="1"/>
  <c r="F26" i="15"/>
  <c r="C27" i="15" s="1"/>
  <c r="F27" i="15" s="1"/>
  <c r="E26" i="13"/>
  <c r="D25" i="17"/>
  <c r="E25" i="17" s="1"/>
  <c r="A25" i="17"/>
  <c r="B26" i="16"/>
  <c r="F25" i="16"/>
  <c r="C26" i="16" s="1"/>
  <c r="A27" i="15"/>
  <c r="D30" i="14"/>
  <c r="A29" i="14"/>
  <c r="F31" i="14"/>
  <c r="B31" i="14"/>
  <c r="E31" i="14"/>
  <c r="C31" i="14"/>
  <c r="B27" i="13"/>
  <c r="F26" i="13"/>
  <c r="C27" i="13" s="1"/>
  <c r="B28" i="15" l="1"/>
  <c r="C28" i="15"/>
  <c r="F28" i="15" s="1"/>
  <c r="B26" i="17"/>
  <c r="C26" i="17"/>
  <c r="F25" i="17"/>
  <c r="A26" i="16"/>
  <c r="D26" i="16"/>
  <c r="E26" i="16" s="1"/>
  <c r="B27" i="16" s="1"/>
  <c r="D28" i="15"/>
  <c r="E28" i="15" s="1"/>
  <c r="A28" i="15"/>
  <c r="A30" i="14"/>
  <c r="D31" i="14"/>
  <c r="C32" i="14"/>
  <c r="F32" i="14"/>
  <c r="B32" i="14"/>
  <c r="E32" i="14"/>
  <c r="D27" i="13"/>
  <c r="A26" i="13"/>
  <c r="C29" i="15" l="1"/>
  <c r="B29" i="15"/>
  <c r="D29" i="15" s="1"/>
  <c r="E29" i="15" s="1"/>
  <c r="E27" i="13"/>
  <c r="A26" i="17"/>
  <c r="D26" i="17"/>
  <c r="E26" i="17" s="1"/>
  <c r="B27" i="17" s="1"/>
  <c r="F26" i="16"/>
  <c r="C27" i="16" s="1"/>
  <c r="F27" i="16" s="1"/>
  <c r="D27" i="16"/>
  <c r="E27" i="16" s="1"/>
  <c r="B28" i="16" s="1"/>
  <c r="A27" i="16"/>
  <c r="F33" i="14"/>
  <c r="B33" i="14"/>
  <c r="E33" i="14"/>
  <c r="C33" i="14"/>
  <c r="D32" i="14"/>
  <c r="A31" i="14"/>
  <c r="F27" i="13"/>
  <c r="C28" i="13" s="1"/>
  <c r="B28" i="13"/>
  <c r="F26" i="17" l="1"/>
  <c r="C27" i="17" s="1"/>
  <c r="F27" i="17" s="1"/>
  <c r="B30" i="15"/>
  <c r="F29" i="15"/>
  <c r="C30" i="15" s="1"/>
  <c r="F30" i="15" s="1"/>
  <c r="A29" i="15"/>
  <c r="A30" i="15" s="1"/>
  <c r="D27" i="17"/>
  <c r="E27" i="17" s="1"/>
  <c r="A27" i="17"/>
  <c r="C28" i="16"/>
  <c r="F28" i="16" s="1"/>
  <c r="A28" i="16"/>
  <c r="D28" i="16"/>
  <c r="E28" i="16" s="1"/>
  <c r="D30" i="15"/>
  <c r="E30" i="15" s="1"/>
  <c r="C34" i="14"/>
  <c r="F34" i="14"/>
  <c r="B34" i="14"/>
  <c r="E34" i="14"/>
  <c r="A32" i="14"/>
  <c r="D33" i="14"/>
  <c r="A27" i="13"/>
  <c r="D28" i="13"/>
  <c r="B28" i="17" l="1"/>
  <c r="C28" i="17"/>
  <c r="B31" i="15"/>
  <c r="A31" i="15" s="1"/>
  <c r="C31" i="15"/>
  <c r="F31" i="15" s="1"/>
  <c r="E28" i="13"/>
  <c r="A28" i="17"/>
  <c r="D28" i="17"/>
  <c r="F28" i="17" s="1"/>
  <c r="B29" i="16"/>
  <c r="D29" i="16" s="1"/>
  <c r="E29" i="16" s="1"/>
  <c r="C29" i="16"/>
  <c r="D31" i="15"/>
  <c r="E31" i="15" s="1"/>
  <c r="F35" i="14"/>
  <c r="B35" i="14"/>
  <c r="E35" i="14"/>
  <c r="C35" i="14"/>
  <c r="D34" i="14"/>
  <c r="A33" i="14"/>
  <c r="B29" i="13"/>
  <c r="F28" i="13"/>
  <c r="C29" i="13" s="1"/>
  <c r="E28" i="17" l="1"/>
  <c r="C32" i="15"/>
  <c r="F32" i="15" s="1"/>
  <c r="B32" i="15"/>
  <c r="F29" i="16"/>
  <c r="B30" i="16"/>
  <c r="D30" i="16" s="1"/>
  <c r="E30" i="16" s="1"/>
  <c r="C30" i="16"/>
  <c r="F30" i="16" s="1"/>
  <c r="A29" i="16"/>
  <c r="A32" i="15"/>
  <c r="D32" i="15"/>
  <c r="E32" i="15" s="1"/>
  <c r="C36" i="14"/>
  <c r="F36" i="14"/>
  <c r="B36" i="14"/>
  <c r="E36" i="14"/>
  <c r="A34" i="14"/>
  <c r="D35" i="14"/>
  <c r="D29" i="13"/>
  <c r="A28" i="13"/>
  <c r="B29" i="17" l="1"/>
  <c r="C29" i="17"/>
  <c r="C33" i="15"/>
  <c r="B33" i="15"/>
  <c r="E29" i="13"/>
  <c r="C31" i="16"/>
  <c r="B31" i="16"/>
  <c r="D31" i="16" s="1"/>
  <c r="E31" i="16" s="1"/>
  <c r="A30" i="16"/>
  <c r="D33" i="15"/>
  <c r="F33" i="15" s="1"/>
  <c r="A33" i="15"/>
  <c r="F37" i="14"/>
  <c r="B37" i="14"/>
  <c r="E37" i="14"/>
  <c r="C37" i="14"/>
  <c r="D36" i="14"/>
  <c r="A35" i="14"/>
  <c r="B30" i="13"/>
  <c r="F29" i="13"/>
  <c r="C30" i="13" s="1"/>
  <c r="D29" i="17" l="1"/>
  <c r="E29" i="17" s="1"/>
  <c r="A29" i="17"/>
  <c r="A31" i="16"/>
  <c r="E33" i="15"/>
  <c r="B32" i="16"/>
  <c r="D32" i="16" s="1"/>
  <c r="E32" i="16" s="1"/>
  <c r="F31" i="16"/>
  <c r="C32" i="16" s="1"/>
  <c r="F32" i="16" s="1"/>
  <c r="A32" i="16"/>
  <c r="C38" i="14"/>
  <c r="F38" i="14"/>
  <c r="B38" i="14"/>
  <c r="E38" i="14"/>
  <c r="A36" i="14"/>
  <c r="D37" i="14"/>
  <c r="A29" i="13"/>
  <c r="D30" i="13"/>
  <c r="B30" i="17" l="1"/>
  <c r="F29" i="17"/>
  <c r="C30" i="17" s="1"/>
  <c r="C34" i="15"/>
  <c r="B34" i="15"/>
  <c r="E30" i="13"/>
  <c r="C33" i="16"/>
  <c r="B33" i="16"/>
  <c r="D33" i="16" s="1"/>
  <c r="F39" i="14"/>
  <c r="B39" i="14"/>
  <c r="E39" i="14"/>
  <c r="C39" i="14"/>
  <c r="D38" i="14"/>
  <c r="A37" i="14"/>
  <c r="B31" i="13"/>
  <c r="F30" i="13"/>
  <c r="C31" i="13" s="1"/>
  <c r="D30" i="17" l="1"/>
  <c r="E30" i="17" s="1"/>
  <c r="A30" i="17"/>
  <c r="A34" i="15"/>
  <c r="D34" i="15"/>
  <c r="E33" i="16"/>
  <c r="F33" i="16"/>
  <c r="A33" i="16"/>
  <c r="C40" i="14"/>
  <c r="F40" i="14"/>
  <c r="B40" i="14"/>
  <c r="E40" i="14"/>
  <c r="A38" i="14"/>
  <c r="D39" i="14"/>
  <c r="D31" i="13"/>
  <c r="A30" i="13"/>
  <c r="B31" i="17" l="1"/>
  <c r="F30" i="17"/>
  <c r="C31" i="17" s="1"/>
  <c r="E34" i="15"/>
  <c r="F34" i="15"/>
  <c r="E31" i="13"/>
  <c r="B32" i="13" s="1"/>
  <c r="B34" i="16"/>
  <c r="C34" i="16"/>
  <c r="F41" i="14"/>
  <c r="B41" i="14"/>
  <c r="E41" i="14"/>
  <c r="C41" i="14"/>
  <c r="D40" i="14"/>
  <c r="A39" i="14"/>
  <c r="F31" i="13"/>
  <c r="C32" i="13" s="1"/>
  <c r="D31" i="17" l="1"/>
  <c r="E31" i="17" s="1"/>
  <c r="A31" i="17"/>
  <c r="C35" i="15"/>
  <c r="B35" i="15"/>
  <c r="D34" i="16"/>
  <c r="E34" i="16" s="1"/>
  <c r="A34" i="16"/>
  <c r="A40" i="14"/>
  <c r="D41" i="14"/>
  <c r="A31" i="13"/>
  <c r="D32" i="13"/>
  <c r="B32" i="17" l="1"/>
  <c r="F31" i="17"/>
  <c r="C32" i="17" s="1"/>
  <c r="A35" i="15"/>
  <c r="D35" i="15"/>
  <c r="E35" i="15" s="1"/>
  <c r="E32" i="13"/>
  <c r="B35" i="16"/>
  <c r="F34" i="16"/>
  <c r="C35" i="16" s="1"/>
  <c r="B33" i="13"/>
  <c r="F32" i="13"/>
  <c r="C33" i="13" s="1"/>
  <c r="A32" i="17" l="1"/>
  <c r="D32" i="17"/>
  <c r="E32" i="17" s="1"/>
  <c r="C36" i="15"/>
  <c r="E36" i="15"/>
  <c r="F36" i="15"/>
  <c r="B36" i="15"/>
  <c r="F35" i="15"/>
  <c r="D35" i="16"/>
  <c r="E35" i="16" s="1"/>
  <c r="A35" i="16"/>
  <c r="D33" i="13"/>
  <c r="A32" i="13"/>
  <c r="B33" i="17" l="1"/>
  <c r="F32" i="17"/>
  <c r="C33" i="17" s="1"/>
  <c r="D36" i="15"/>
  <c r="A36" i="15"/>
  <c r="E37" i="15"/>
  <c r="C37" i="15"/>
  <c r="B37" i="15"/>
  <c r="F37" i="15"/>
  <c r="E33" i="13"/>
  <c r="E36" i="16"/>
  <c r="C36" i="16"/>
  <c r="F36" i="16"/>
  <c r="B36" i="16"/>
  <c r="F35" i="16"/>
  <c r="F33" i="13"/>
  <c r="B34" i="13"/>
  <c r="C34" i="13"/>
  <c r="D33" i="17" l="1"/>
  <c r="E33" i="17" s="1"/>
  <c r="A33" i="17"/>
  <c r="A37" i="15"/>
  <c r="D37" i="15"/>
  <c r="B38" i="15"/>
  <c r="F38" i="15"/>
  <c r="C38" i="15"/>
  <c r="E38" i="15"/>
  <c r="D36" i="16"/>
  <c r="A36" i="16"/>
  <c r="B37" i="16"/>
  <c r="E37" i="16"/>
  <c r="C37" i="16"/>
  <c r="F37" i="16"/>
  <c r="A33" i="13"/>
  <c r="D34" i="13"/>
  <c r="B34" i="17" l="1"/>
  <c r="F33" i="17"/>
  <c r="C34" i="17" s="1"/>
  <c r="D38" i="15"/>
  <c r="A38" i="15"/>
  <c r="C39" i="15"/>
  <c r="F39" i="15"/>
  <c r="B39" i="15"/>
  <c r="E39" i="15"/>
  <c r="E34" i="13"/>
  <c r="B35" i="13" s="1"/>
  <c r="C38" i="16"/>
  <c r="B38" i="16"/>
  <c r="E38" i="16"/>
  <c r="F38" i="16"/>
  <c r="A37" i="16"/>
  <c r="D37" i="16"/>
  <c r="F34" i="13"/>
  <c r="C35" i="13" s="1"/>
  <c r="A34" i="17" l="1"/>
  <c r="D34" i="17"/>
  <c r="E34" i="17" s="1"/>
  <c r="D39" i="15"/>
  <c r="A39" i="15"/>
  <c r="C40" i="15"/>
  <c r="F40" i="15"/>
  <c r="B40" i="15"/>
  <c r="E40" i="15"/>
  <c r="C39" i="16"/>
  <c r="F39" i="16"/>
  <c r="B39" i="16"/>
  <c r="E39" i="16"/>
  <c r="D38" i="16"/>
  <c r="A38" i="16"/>
  <c r="D35" i="13"/>
  <c r="A34" i="13"/>
  <c r="B35" i="17" l="1"/>
  <c r="F34" i="17"/>
  <c r="C35" i="17" s="1"/>
  <c r="D40" i="15"/>
  <c r="A40" i="15"/>
  <c r="E35" i="13"/>
  <c r="D39" i="16"/>
  <c r="A39" i="16"/>
  <c r="B40" i="16"/>
  <c r="F40" i="16"/>
  <c r="E40" i="16"/>
  <c r="C40" i="16"/>
  <c r="B36" i="13"/>
  <c r="F35" i="13"/>
  <c r="C36" i="13" s="1"/>
  <c r="D35" i="17" l="1"/>
  <c r="E35" i="17" s="1"/>
  <c r="A35" i="17"/>
  <c r="D40" i="16"/>
  <c r="A40" i="16"/>
  <c r="A35" i="13"/>
  <c r="D36" i="13"/>
  <c r="C36" i="17" l="1"/>
  <c r="F36" i="17"/>
  <c r="B36" i="17"/>
  <c r="E36" i="17"/>
  <c r="F35" i="17"/>
  <c r="E36" i="13"/>
  <c r="C37" i="13" s="1"/>
  <c r="E37" i="13"/>
  <c r="F36" i="13"/>
  <c r="A36" i="17" l="1"/>
  <c r="D36" i="17"/>
  <c r="C37" i="17"/>
  <c r="F37" i="17"/>
  <c r="E37" i="17"/>
  <c r="B37" i="17"/>
  <c r="B37" i="13"/>
  <c r="F37" i="13"/>
  <c r="F38" i="13"/>
  <c r="B38" i="13"/>
  <c r="E38" i="13"/>
  <c r="C38" i="13"/>
  <c r="D37" i="13"/>
  <c r="A36" i="13"/>
  <c r="F38" i="17" l="1"/>
  <c r="B38" i="17"/>
  <c r="E38" i="17"/>
  <c r="C38" i="17"/>
  <c r="D37" i="17"/>
  <c r="A37" i="17"/>
  <c r="C39" i="13"/>
  <c r="F39" i="13"/>
  <c r="B39" i="13"/>
  <c r="E39" i="13"/>
  <c r="A37" i="13"/>
  <c r="D38" i="13"/>
  <c r="A38" i="17" l="1"/>
  <c r="D38" i="17"/>
  <c r="C39" i="17"/>
  <c r="E39" i="17"/>
  <c r="F39" i="17"/>
  <c r="B39" i="17"/>
  <c r="F40" i="13"/>
  <c r="B40" i="13"/>
  <c r="E40" i="13"/>
  <c r="C40" i="13"/>
  <c r="D39" i="13"/>
  <c r="A38" i="13"/>
  <c r="C40" i="17" l="1"/>
  <c r="F40" i="17"/>
  <c r="E40" i="17"/>
  <c r="B40" i="17"/>
  <c r="D39" i="17"/>
  <c r="A39" i="17"/>
  <c r="E41" i="13"/>
  <c r="C41" i="13"/>
  <c r="F41" i="13"/>
  <c r="B41" i="13"/>
  <c r="A39" i="13"/>
  <c r="D40" i="13"/>
  <c r="D40" i="17" l="1"/>
  <c r="A40" i="17"/>
  <c r="D41" i="13"/>
  <c r="A40" i="13"/>
  <c r="C16" i="10" l="1"/>
  <c r="B16" i="10"/>
  <c r="A15" i="10"/>
  <c r="F11" i="10"/>
  <c r="F12" i="10" s="1"/>
  <c r="F10" i="10"/>
  <c r="F9" i="10"/>
  <c r="F8" i="10"/>
  <c r="F7" i="10"/>
  <c r="F6" i="10"/>
  <c r="B4" i="10"/>
  <c r="C16" i="9"/>
  <c r="B16" i="9"/>
  <c r="A15" i="9"/>
  <c r="F11" i="9"/>
  <c r="F12" i="9" s="1"/>
  <c r="F10" i="9"/>
  <c r="F9" i="9"/>
  <c r="F8" i="9"/>
  <c r="F7" i="9"/>
  <c r="F6" i="9"/>
  <c r="B4" i="9"/>
  <c r="B4" i="8"/>
  <c r="C16" i="8"/>
  <c r="B16" i="8"/>
  <c r="A15" i="8"/>
  <c r="F11" i="8"/>
  <c r="F12" i="8" s="1"/>
  <c r="F10" i="8"/>
  <c r="F9" i="8"/>
  <c r="F8" i="8"/>
  <c r="F7" i="8"/>
  <c r="F6" i="8"/>
  <c r="C15" i="7"/>
  <c r="B15" i="7"/>
  <c r="A15" i="7"/>
  <c r="F11" i="7"/>
  <c r="F12" i="7" s="1"/>
  <c r="F10" i="7"/>
  <c r="F9" i="7"/>
  <c r="F8" i="7"/>
  <c r="F7" i="7"/>
  <c r="D15" i="7" s="1"/>
  <c r="E15" i="7" s="1"/>
  <c r="F6" i="7"/>
  <c r="B4" i="7"/>
  <c r="C15" i="6"/>
  <c r="B15" i="6"/>
  <c r="A15" i="6"/>
  <c r="F11" i="6"/>
  <c r="F12" i="6" s="1"/>
  <c r="F10" i="6"/>
  <c r="F9" i="6"/>
  <c r="F8" i="6"/>
  <c r="F7" i="6"/>
  <c r="D15" i="6" s="1"/>
  <c r="E15" i="6" s="1"/>
  <c r="F6" i="6"/>
  <c r="B4" i="6"/>
  <c r="C15" i="5"/>
  <c r="B15" i="5"/>
  <c r="A15" i="5"/>
  <c r="F11" i="5"/>
  <c r="F12" i="5" s="1"/>
  <c r="F10" i="5"/>
  <c r="F9" i="5"/>
  <c r="F8" i="5"/>
  <c r="F7" i="5"/>
  <c r="D15" i="5" s="1"/>
  <c r="E15" i="5" s="1"/>
  <c r="F6" i="5"/>
  <c r="B4" i="5"/>
  <c r="C15" i="4"/>
  <c r="B15" i="4"/>
  <c r="A15" i="4"/>
  <c r="F11" i="4"/>
  <c r="F12" i="4" s="1"/>
  <c r="F10" i="4"/>
  <c r="F9" i="4"/>
  <c r="F8" i="4"/>
  <c r="F7" i="4"/>
  <c r="D15" i="4" s="1"/>
  <c r="E15" i="4" s="1"/>
  <c r="F6" i="4"/>
  <c r="B4" i="4"/>
  <c r="C15" i="3"/>
  <c r="B15" i="3"/>
  <c r="A15" i="3"/>
  <c r="F11" i="3"/>
  <c r="F12" i="3" s="1"/>
  <c r="F10" i="3"/>
  <c r="F9" i="3"/>
  <c r="F8" i="3"/>
  <c r="F7" i="3"/>
  <c r="D15" i="3" s="1"/>
  <c r="E15" i="3" s="1"/>
  <c r="F6" i="3"/>
  <c r="B4" i="3"/>
  <c r="C15" i="2"/>
  <c r="B15" i="2"/>
  <c r="A15" i="2"/>
  <c r="F11" i="2"/>
  <c r="F12" i="2" s="1"/>
  <c r="F10" i="2"/>
  <c r="F9" i="2"/>
  <c r="F8" i="2"/>
  <c r="F7" i="2"/>
  <c r="D15" i="2" s="1"/>
  <c r="F6" i="2"/>
  <c r="B4" i="2"/>
  <c r="B15" i="1"/>
  <c r="C15" i="1"/>
  <c r="F11" i="1"/>
  <c r="F12" i="1" s="1"/>
  <c r="F10" i="1"/>
  <c r="F6" i="1"/>
  <c r="A15" i="1"/>
  <c r="F9" i="1"/>
  <c r="F8" i="1"/>
  <c r="D15" i="1" s="1"/>
  <c r="F7" i="1"/>
  <c r="B4" i="1"/>
  <c r="D16" i="8" l="1"/>
  <c r="E16" i="8" s="1"/>
  <c r="B17" i="8" s="1"/>
  <c r="D16" i="10"/>
  <c r="E16" i="10" s="1"/>
  <c r="D16" i="9"/>
  <c r="B17" i="10"/>
  <c r="F16" i="10"/>
  <c r="C17" i="10" s="1"/>
  <c r="E16" i="9"/>
  <c r="B16" i="7"/>
  <c r="F15" i="7"/>
  <c r="C16" i="7" s="1"/>
  <c r="B16" i="6"/>
  <c r="C16" i="6"/>
  <c r="F15" i="6"/>
  <c r="B16" i="5"/>
  <c r="C16" i="5"/>
  <c r="F15" i="5"/>
  <c r="B16" i="4"/>
  <c r="C16" i="4"/>
  <c r="F15" i="4"/>
  <c r="B16" i="3"/>
  <c r="C16" i="3"/>
  <c r="F15" i="3"/>
  <c r="F15" i="2"/>
  <c r="E15" i="2"/>
  <c r="E15" i="1"/>
  <c r="B16" i="1"/>
  <c r="F15" i="1"/>
  <c r="F16" i="8" l="1"/>
  <c r="C17" i="8" s="1"/>
  <c r="F16" i="9"/>
  <c r="A16" i="10"/>
  <c r="D17" i="10"/>
  <c r="E17" i="10" s="1"/>
  <c r="B17" i="9"/>
  <c r="C17" i="9"/>
  <c r="A16" i="8"/>
  <c r="D17" i="8"/>
  <c r="E17" i="8" s="1"/>
  <c r="A16" i="7"/>
  <c r="D16" i="7"/>
  <c r="E16" i="7" s="1"/>
  <c r="A16" i="6"/>
  <c r="D16" i="6"/>
  <c r="E16" i="6" s="1"/>
  <c r="A16" i="5"/>
  <c r="D16" i="5"/>
  <c r="E16" i="5" s="1"/>
  <c r="A16" i="4"/>
  <c r="D16" i="4"/>
  <c r="E16" i="4" s="1"/>
  <c r="A16" i="3"/>
  <c r="D16" i="3"/>
  <c r="E16" i="3" s="1"/>
  <c r="C16" i="1"/>
  <c r="B16" i="2"/>
  <c r="C16" i="2"/>
  <c r="A16" i="1"/>
  <c r="D16" i="1"/>
  <c r="E16" i="1" s="1"/>
  <c r="B18" i="10" l="1"/>
  <c r="F17" i="10"/>
  <c r="C18" i="10" s="1"/>
  <c r="D17" i="9"/>
  <c r="A16" i="9"/>
  <c r="B18" i="8"/>
  <c r="F17" i="8"/>
  <c r="C18" i="8" s="1"/>
  <c r="B17" i="7"/>
  <c r="F16" i="7"/>
  <c r="C17" i="7" s="1"/>
  <c r="B17" i="6"/>
  <c r="F16" i="6"/>
  <c r="C17" i="6" s="1"/>
  <c r="B17" i="5"/>
  <c r="F16" i="5"/>
  <c r="C17" i="5" s="1"/>
  <c r="B17" i="4"/>
  <c r="F16" i="4"/>
  <c r="C17" i="4" s="1"/>
  <c r="B17" i="3"/>
  <c r="F16" i="3"/>
  <c r="C17" i="3" s="1"/>
  <c r="A16" i="2"/>
  <c r="D16" i="2"/>
  <c r="E16" i="2" s="1"/>
  <c r="B17" i="1"/>
  <c r="F16" i="1"/>
  <c r="C17" i="1" s="1"/>
  <c r="E17" i="9" l="1"/>
  <c r="D18" i="10"/>
  <c r="E18" i="10" s="1"/>
  <c r="A17" i="10"/>
  <c r="B18" i="9"/>
  <c r="F17" i="9"/>
  <c r="C18" i="9" s="1"/>
  <c r="D18" i="8"/>
  <c r="E18" i="8" s="1"/>
  <c r="A17" i="8"/>
  <c r="D17" i="7"/>
  <c r="E17" i="7" s="1"/>
  <c r="A17" i="7"/>
  <c r="D17" i="6"/>
  <c r="E17" i="6" s="1"/>
  <c r="A17" i="6"/>
  <c r="D17" i="5"/>
  <c r="E17" i="5" s="1"/>
  <c r="A17" i="5"/>
  <c r="D17" i="4"/>
  <c r="E17" i="4" s="1"/>
  <c r="A17" i="4"/>
  <c r="D17" i="3"/>
  <c r="E17" i="3" s="1"/>
  <c r="A17" i="3"/>
  <c r="B17" i="2"/>
  <c r="F16" i="2"/>
  <c r="C17" i="2" s="1"/>
  <c r="D17" i="1"/>
  <c r="E17" i="1" s="1"/>
  <c r="A17" i="1"/>
  <c r="B19" i="10" l="1"/>
  <c r="F18" i="10"/>
  <c r="C19" i="10" s="1"/>
  <c r="D18" i="9"/>
  <c r="A17" i="9"/>
  <c r="B19" i="8"/>
  <c r="F18" i="8"/>
  <c r="C19" i="8" s="1"/>
  <c r="B18" i="7"/>
  <c r="F17" i="7"/>
  <c r="C18" i="7" s="1"/>
  <c r="B18" i="6"/>
  <c r="F17" i="6"/>
  <c r="C18" i="6" s="1"/>
  <c r="B18" i="5"/>
  <c r="F17" i="5"/>
  <c r="C18" i="5" s="1"/>
  <c r="F17" i="4"/>
  <c r="B18" i="4"/>
  <c r="C18" i="4"/>
  <c r="B18" i="3"/>
  <c r="F17" i="3"/>
  <c r="C18" i="3" s="1"/>
  <c r="F17" i="2"/>
  <c r="D17" i="2"/>
  <c r="E17" i="2" s="1"/>
  <c r="A17" i="2"/>
  <c r="B18" i="1"/>
  <c r="F17" i="1"/>
  <c r="C18" i="1" s="1"/>
  <c r="E18" i="9" l="1"/>
  <c r="A18" i="10"/>
  <c r="D19" i="10"/>
  <c r="E19" i="10" s="1"/>
  <c r="B19" i="9"/>
  <c r="F18" i="9"/>
  <c r="C19" i="9" s="1"/>
  <c r="A18" i="8"/>
  <c r="D19" i="8"/>
  <c r="E19" i="8" s="1"/>
  <c r="A18" i="7"/>
  <c r="D18" i="7"/>
  <c r="E18" i="7" s="1"/>
  <c r="A18" i="6"/>
  <c r="D18" i="6"/>
  <c r="E18" i="6" s="1"/>
  <c r="A18" i="5"/>
  <c r="D18" i="5"/>
  <c r="E18" i="5" s="1"/>
  <c r="A18" i="4"/>
  <c r="D18" i="4"/>
  <c r="E18" i="4" s="1"/>
  <c r="A18" i="3"/>
  <c r="D18" i="3"/>
  <c r="E18" i="3" s="1"/>
  <c r="B18" i="2"/>
  <c r="C18" i="2"/>
  <c r="A18" i="1"/>
  <c r="D18" i="1"/>
  <c r="E18" i="1" s="1"/>
  <c r="B20" i="10" l="1"/>
  <c r="F19" i="10"/>
  <c r="C20" i="10" s="1"/>
  <c r="D19" i="9"/>
  <c r="A18" i="9"/>
  <c r="B20" i="8"/>
  <c r="F19" i="8"/>
  <c r="C20" i="8" s="1"/>
  <c r="B19" i="7"/>
  <c r="F18" i="7"/>
  <c r="C19" i="7" s="1"/>
  <c r="B19" i="6"/>
  <c r="F18" i="6"/>
  <c r="C19" i="6" s="1"/>
  <c r="B19" i="5"/>
  <c r="F18" i="5"/>
  <c r="C19" i="5" s="1"/>
  <c r="F18" i="4"/>
  <c r="C19" i="4"/>
  <c r="B19" i="4"/>
  <c r="B19" i="3"/>
  <c r="F18" i="3"/>
  <c r="C19" i="3" s="1"/>
  <c r="D18" i="2"/>
  <c r="E18" i="2" s="1"/>
  <c r="A18" i="2"/>
  <c r="B19" i="1"/>
  <c r="F18" i="1"/>
  <c r="C19" i="1" s="1"/>
  <c r="E19" i="9" l="1"/>
  <c r="D20" i="10"/>
  <c r="E20" i="10" s="1"/>
  <c r="A19" i="10"/>
  <c r="B20" i="9"/>
  <c r="F19" i="9"/>
  <c r="C20" i="9" s="1"/>
  <c r="D20" i="8"/>
  <c r="E20" i="8" s="1"/>
  <c r="A19" i="8"/>
  <c r="D19" i="7"/>
  <c r="E19" i="7" s="1"/>
  <c r="A19" i="7"/>
  <c r="D19" i="6"/>
  <c r="E19" i="6" s="1"/>
  <c r="A19" i="6"/>
  <c r="D19" i="5"/>
  <c r="E19" i="5" s="1"/>
  <c r="A19" i="5"/>
  <c r="D19" i="4"/>
  <c r="E19" i="4" s="1"/>
  <c r="A19" i="4"/>
  <c r="D19" i="3"/>
  <c r="E19" i="3" s="1"/>
  <c r="A19" i="3"/>
  <c r="C19" i="2"/>
  <c r="B19" i="2"/>
  <c r="F18" i="2"/>
  <c r="D19" i="1"/>
  <c r="E19" i="1" s="1"/>
  <c r="A19" i="1"/>
  <c r="B21" i="10" l="1"/>
  <c r="F20" i="10"/>
  <c r="C21" i="10" s="1"/>
  <c r="D20" i="9"/>
  <c r="A19" i="9"/>
  <c r="B21" i="8"/>
  <c r="F20" i="8"/>
  <c r="C21" i="8" s="1"/>
  <c r="B20" i="7"/>
  <c r="F19" i="7"/>
  <c r="C20" i="7" s="1"/>
  <c r="B20" i="6"/>
  <c r="F19" i="6"/>
  <c r="C20" i="6" s="1"/>
  <c r="B20" i="5"/>
  <c r="F19" i="5"/>
  <c r="C20" i="5" s="1"/>
  <c r="F19" i="4"/>
  <c r="B20" i="4"/>
  <c r="C20" i="4"/>
  <c r="B20" i="3"/>
  <c r="F19" i="3"/>
  <c r="C20" i="3" s="1"/>
  <c r="D19" i="2"/>
  <c r="E19" i="2" s="1"/>
  <c r="A19" i="2"/>
  <c r="B20" i="1"/>
  <c r="F19" i="1"/>
  <c r="C20" i="1" s="1"/>
  <c r="E20" i="9" l="1"/>
  <c r="A20" i="10"/>
  <c r="D21" i="10"/>
  <c r="E21" i="10" s="1"/>
  <c r="B21" i="9"/>
  <c r="F20" i="9"/>
  <c r="C21" i="9" s="1"/>
  <c r="A20" i="8"/>
  <c r="D21" i="8"/>
  <c r="E21" i="8" s="1"/>
  <c r="A20" i="7"/>
  <c r="D20" i="7"/>
  <c r="E20" i="7" s="1"/>
  <c r="A20" i="6"/>
  <c r="D20" i="6"/>
  <c r="E20" i="6" s="1"/>
  <c r="A20" i="5"/>
  <c r="D20" i="5"/>
  <c r="E20" i="5" s="1"/>
  <c r="A20" i="4"/>
  <c r="D20" i="4"/>
  <c r="E20" i="4" s="1"/>
  <c r="A20" i="3"/>
  <c r="D20" i="3"/>
  <c r="E20" i="3" s="1"/>
  <c r="B20" i="2"/>
  <c r="F19" i="2"/>
  <c r="C20" i="2" s="1"/>
  <c r="D20" i="1"/>
  <c r="E20" i="1" s="1"/>
  <c r="A20" i="1"/>
  <c r="B22" i="10" l="1"/>
  <c r="F21" i="10"/>
  <c r="C22" i="10" s="1"/>
  <c r="D21" i="9"/>
  <c r="A20" i="9"/>
  <c r="B22" i="8"/>
  <c r="F21" i="8"/>
  <c r="C22" i="8" s="1"/>
  <c r="B21" i="7"/>
  <c r="F20" i="7"/>
  <c r="C21" i="7" s="1"/>
  <c r="B21" i="6"/>
  <c r="F20" i="6"/>
  <c r="C21" i="6" s="1"/>
  <c r="B21" i="5"/>
  <c r="F20" i="5"/>
  <c r="C21" i="5" s="1"/>
  <c r="F20" i="4"/>
  <c r="C21" i="4"/>
  <c r="B21" i="4"/>
  <c r="B21" i="3"/>
  <c r="F20" i="3"/>
  <c r="C21" i="3" s="1"/>
  <c r="A20" i="2"/>
  <c r="D20" i="2"/>
  <c r="E20" i="2" s="1"/>
  <c r="B21" i="1"/>
  <c r="F20" i="1"/>
  <c r="C21" i="1" s="1"/>
  <c r="E21" i="9" l="1"/>
  <c r="D22" i="10"/>
  <c r="E22" i="10" s="1"/>
  <c r="A21" i="10"/>
  <c r="B22" i="9"/>
  <c r="F21" i="9"/>
  <c r="C22" i="9" s="1"/>
  <c r="D22" i="8"/>
  <c r="E22" i="8" s="1"/>
  <c r="A21" i="8"/>
  <c r="D21" i="7"/>
  <c r="E21" i="7" s="1"/>
  <c r="A21" i="7"/>
  <c r="D21" i="6"/>
  <c r="E21" i="6" s="1"/>
  <c r="A21" i="6"/>
  <c r="D21" i="5"/>
  <c r="E21" i="5" s="1"/>
  <c r="A21" i="5"/>
  <c r="D21" i="4"/>
  <c r="E21" i="4" s="1"/>
  <c r="A21" i="4"/>
  <c r="D21" i="3"/>
  <c r="E21" i="3" s="1"/>
  <c r="A21" i="3"/>
  <c r="B21" i="2"/>
  <c r="F20" i="2"/>
  <c r="C21" i="2" s="1"/>
  <c r="D21" i="1"/>
  <c r="E21" i="1" s="1"/>
  <c r="A21" i="1"/>
  <c r="B23" i="10" l="1"/>
  <c r="F22" i="10"/>
  <c r="C23" i="10" s="1"/>
  <c r="D22" i="9"/>
  <c r="A21" i="9"/>
  <c r="B23" i="8"/>
  <c r="F22" i="8"/>
  <c r="C23" i="8" s="1"/>
  <c r="B22" i="7"/>
  <c r="F21" i="7"/>
  <c r="C22" i="7" s="1"/>
  <c r="B22" i="6"/>
  <c r="F21" i="6"/>
  <c r="C22" i="6" s="1"/>
  <c r="B22" i="5"/>
  <c r="F21" i="5"/>
  <c r="C22" i="5" s="1"/>
  <c r="B22" i="4"/>
  <c r="F21" i="4"/>
  <c r="C22" i="4" s="1"/>
  <c r="B22" i="3"/>
  <c r="F21" i="3"/>
  <c r="C22" i="3" s="1"/>
  <c r="D21" i="2"/>
  <c r="A21" i="2"/>
  <c r="B22" i="1"/>
  <c r="F21" i="1"/>
  <c r="C22" i="1" s="1"/>
  <c r="E22" i="9" l="1"/>
  <c r="A22" i="10"/>
  <c r="D23" i="10"/>
  <c r="E23" i="10" s="1"/>
  <c r="B23" i="9"/>
  <c r="F22" i="9"/>
  <c r="C23" i="9" s="1"/>
  <c r="A22" i="8"/>
  <c r="D23" i="8"/>
  <c r="E23" i="8" s="1"/>
  <c r="A22" i="7"/>
  <c r="D22" i="7"/>
  <c r="E22" i="7" s="1"/>
  <c r="A22" i="6"/>
  <c r="D22" i="6"/>
  <c r="E22" i="6" s="1"/>
  <c r="A22" i="5"/>
  <c r="D22" i="5"/>
  <c r="E22" i="5" s="1"/>
  <c r="A22" i="4"/>
  <c r="D22" i="4"/>
  <c r="E22" i="4" s="1"/>
  <c r="A22" i="3"/>
  <c r="D22" i="3"/>
  <c r="E22" i="3" s="1"/>
  <c r="F21" i="2"/>
  <c r="E21" i="2"/>
  <c r="D22" i="1"/>
  <c r="E22" i="1" s="1"/>
  <c r="A22" i="1"/>
  <c r="B24" i="10" l="1"/>
  <c r="F23" i="10"/>
  <c r="C24" i="10" s="1"/>
  <c r="D23" i="9"/>
  <c r="A22" i="9"/>
  <c r="B24" i="8"/>
  <c r="F23" i="8"/>
  <c r="C24" i="8" s="1"/>
  <c r="B23" i="7"/>
  <c r="F22" i="7"/>
  <c r="C23" i="7" s="1"/>
  <c r="B23" i="6"/>
  <c r="F22" i="6"/>
  <c r="C23" i="6" s="1"/>
  <c r="B23" i="5"/>
  <c r="F22" i="5"/>
  <c r="C23" i="5" s="1"/>
  <c r="F22" i="4"/>
  <c r="C23" i="4"/>
  <c r="B23" i="4"/>
  <c r="B23" i="3"/>
  <c r="F22" i="3"/>
  <c r="C23" i="3" s="1"/>
  <c r="B22" i="2"/>
  <c r="C22" i="2"/>
  <c r="B23" i="1"/>
  <c r="F22" i="1"/>
  <c r="C23" i="1" s="1"/>
  <c r="E23" i="9" l="1"/>
  <c r="D24" i="10"/>
  <c r="E24" i="10" s="1"/>
  <c r="A23" i="10"/>
  <c r="B24" i="9"/>
  <c r="F23" i="9"/>
  <c r="C24" i="9" s="1"/>
  <c r="D24" i="8"/>
  <c r="E24" i="8" s="1"/>
  <c r="A23" i="8"/>
  <c r="D23" i="7"/>
  <c r="E23" i="7" s="1"/>
  <c r="A23" i="7"/>
  <c r="D23" i="6"/>
  <c r="E23" i="6" s="1"/>
  <c r="A23" i="6"/>
  <c r="D23" i="5"/>
  <c r="E23" i="5" s="1"/>
  <c r="A23" i="5"/>
  <c r="D23" i="4"/>
  <c r="E23" i="4" s="1"/>
  <c r="A23" i="4"/>
  <c r="D23" i="3"/>
  <c r="E23" i="3" s="1"/>
  <c r="A23" i="3"/>
  <c r="D22" i="2"/>
  <c r="E22" i="2" s="1"/>
  <c r="A22" i="2"/>
  <c r="D23" i="1"/>
  <c r="E23" i="1" s="1"/>
  <c r="A23" i="1"/>
  <c r="B25" i="10" l="1"/>
  <c r="F24" i="10"/>
  <c r="C25" i="10" s="1"/>
  <c r="D24" i="9"/>
  <c r="A23" i="9"/>
  <c r="B25" i="8"/>
  <c r="F24" i="8"/>
  <c r="C25" i="8" s="1"/>
  <c r="F23" i="7"/>
  <c r="B24" i="7"/>
  <c r="C24" i="7"/>
  <c r="B24" i="6"/>
  <c r="F23" i="6"/>
  <c r="C24" i="6" s="1"/>
  <c r="B24" i="5"/>
  <c r="F23" i="5"/>
  <c r="C24" i="5" s="1"/>
  <c r="F23" i="4"/>
  <c r="B24" i="4"/>
  <c r="C24" i="4"/>
  <c r="B24" i="3"/>
  <c r="F23" i="3"/>
  <c r="C24" i="3" s="1"/>
  <c r="B23" i="2"/>
  <c r="F22" i="2"/>
  <c r="C23" i="2" s="1"/>
  <c r="B24" i="1"/>
  <c r="F23" i="1"/>
  <c r="C24" i="1" s="1"/>
  <c r="E24" i="9" l="1"/>
  <c r="A24" i="10"/>
  <c r="D25" i="10"/>
  <c r="E25" i="10" s="1"/>
  <c r="B25" i="9"/>
  <c r="F24" i="9"/>
  <c r="C25" i="9" s="1"/>
  <c r="A24" i="8"/>
  <c r="D25" i="8"/>
  <c r="E25" i="8" s="1"/>
  <c r="A24" i="7"/>
  <c r="D24" i="7"/>
  <c r="E24" i="7" s="1"/>
  <c r="A24" i="6"/>
  <c r="D24" i="6"/>
  <c r="E24" i="6" s="1"/>
  <c r="A24" i="5"/>
  <c r="D24" i="5"/>
  <c r="E24" i="5" s="1"/>
  <c r="A24" i="4"/>
  <c r="D24" i="4"/>
  <c r="E24" i="4" s="1"/>
  <c r="A24" i="3"/>
  <c r="D24" i="3"/>
  <c r="E24" i="3" s="1"/>
  <c r="D23" i="2"/>
  <c r="E23" i="2" s="1"/>
  <c r="A23" i="2"/>
  <c r="D24" i="1"/>
  <c r="E24" i="1" s="1"/>
  <c r="A24" i="1"/>
  <c r="B26" i="10" l="1"/>
  <c r="F25" i="10"/>
  <c r="C26" i="10" s="1"/>
  <c r="D25" i="9"/>
  <c r="A24" i="9"/>
  <c r="B26" i="8"/>
  <c r="F25" i="8"/>
  <c r="C26" i="8" s="1"/>
  <c r="B25" i="7"/>
  <c r="F24" i="7"/>
  <c r="C25" i="7" s="1"/>
  <c r="B25" i="6"/>
  <c r="F24" i="6"/>
  <c r="C25" i="6" s="1"/>
  <c r="B25" i="5"/>
  <c r="F24" i="5"/>
  <c r="C25" i="5" s="1"/>
  <c r="B25" i="4"/>
  <c r="F24" i="4"/>
  <c r="C25" i="4" s="1"/>
  <c r="B25" i="3"/>
  <c r="F24" i="3"/>
  <c r="C25" i="3" s="1"/>
  <c r="B24" i="2"/>
  <c r="F23" i="2"/>
  <c r="C24" i="2" s="1"/>
  <c r="B25" i="1"/>
  <c r="F24" i="1"/>
  <c r="C25" i="1" s="1"/>
  <c r="E25" i="9" l="1"/>
  <c r="D26" i="10"/>
  <c r="E26" i="10" s="1"/>
  <c r="A25" i="10"/>
  <c r="F25" i="9"/>
  <c r="B26" i="9"/>
  <c r="C26" i="9"/>
  <c r="D26" i="8"/>
  <c r="E26" i="8" s="1"/>
  <c r="A25" i="8"/>
  <c r="D25" i="7"/>
  <c r="E25" i="7" s="1"/>
  <c r="A25" i="7"/>
  <c r="D25" i="6"/>
  <c r="E25" i="6" s="1"/>
  <c r="A25" i="6"/>
  <c r="D25" i="5"/>
  <c r="E25" i="5" s="1"/>
  <c r="A25" i="5"/>
  <c r="D25" i="4"/>
  <c r="E25" i="4" s="1"/>
  <c r="A25" i="4"/>
  <c r="D25" i="3"/>
  <c r="E25" i="3" s="1"/>
  <c r="A25" i="3"/>
  <c r="D24" i="2"/>
  <c r="E24" i="2" s="1"/>
  <c r="A24" i="2"/>
  <c r="D25" i="1"/>
  <c r="E25" i="1" s="1"/>
  <c r="A25" i="1"/>
  <c r="B27" i="10" l="1"/>
  <c r="F26" i="10"/>
  <c r="C27" i="10" s="1"/>
  <c r="D26" i="9"/>
  <c r="A25" i="9"/>
  <c r="F26" i="8"/>
  <c r="B27" i="8"/>
  <c r="C27" i="8"/>
  <c r="F25" i="7"/>
  <c r="B26" i="7"/>
  <c r="C26" i="7"/>
  <c r="B26" i="6"/>
  <c r="F25" i="6"/>
  <c r="C26" i="6" s="1"/>
  <c r="B26" i="5"/>
  <c r="F25" i="5"/>
  <c r="C26" i="5" s="1"/>
  <c r="F25" i="4"/>
  <c r="B26" i="4"/>
  <c r="C26" i="4"/>
  <c r="B26" i="3"/>
  <c r="F25" i="3"/>
  <c r="C26" i="3" s="1"/>
  <c r="B25" i="2"/>
  <c r="F24" i="2"/>
  <c r="C25" i="2" s="1"/>
  <c r="B26" i="1"/>
  <c r="C26" i="1"/>
  <c r="F25" i="1"/>
  <c r="E26" i="9" l="1"/>
  <c r="A26" i="10"/>
  <c r="D27" i="10"/>
  <c r="E27" i="10" s="1"/>
  <c r="B27" i="9"/>
  <c r="F26" i="9"/>
  <c r="C27" i="9" s="1"/>
  <c r="A26" i="8"/>
  <c r="D27" i="8"/>
  <c r="E27" i="8" s="1"/>
  <c r="A26" i="7"/>
  <c r="D26" i="7"/>
  <c r="E26" i="7" s="1"/>
  <c r="A26" i="6"/>
  <c r="D26" i="6"/>
  <c r="E26" i="6" s="1"/>
  <c r="A26" i="5"/>
  <c r="D26" i="5"/>
  <c r="E26" i="5" s="1"/>
  <c r="A26" i="4"/>
  <c r="D26" i="4"/>
  <c r="E26" i="4" s="1"/>
  <c r="A26" i="3"/>
  <c r="D26" i="3"/>
  <c r="E26" i="3" s="1"/>
  <c r="D25" i="2"/>
  <c r="E25" i="2" s="1"/>
  <c r="A25" i="2"/>
  <c r="D26" i="1"/>
  <c r="E26" i="1" s="1"/>
  <c r="B27" i="1" s="1"/>
  <c r="A26" i="1"/>
  <c r="B28" i="10" l="1"/>
  <c r="F27" i="10"/>
  <c r="C28" i="10" s="1"/>
  <c r="D27" i="9"/>
  <c r="A26" i="9"/>
  <c r="B28" i="8"/>
  <c r="F27" i="8"/>
  <c r="C28" i="8" s="1"/>
  <c r="B27" i="7"/>
  <c r="F26" i="7"/>
  <c r="C27" i="7" s="1"/>
  <c r="B27" i="6"/>
  <c r="F26" i="6"/>
  <c r="C27" i="6" s="1"/>
  <c r="B27" i="5"/>
  <c r="F26" i="5"/>
  <c r="C27" i="5" s="1"/>
  <c r="B27" i="4"/>
  <c r="F26" i="4"/>
  <c r="C27" i="4" s="1"/>
  <c r="B27" i="3"/>
  <c r="F26" i="3"/>
  <c r="C27" i="3" s="1"/>
  <c r="B26" i="2"/>
  <c r="F25" i="2"/>
  <c r="C26" i="2" s="1"/>
  <c r="F26" i="1"/>
  <c r="C27" i="1" s="1"/>
  <c r="F27" i="1" s="1"/>
  <c r="D27" i="1"/>
  <c r="E27" i="1" s="1"/>
  <c r="B28" i="1" s="1"/>
  <c r="A27" i="1"/>
  <c r="E27" i="9" l="1"/>
  <c r="D28" i="10"/>
  <c r="E28" i="10" s="1"/>
  <c r="A27" i="10"/>
  <c r="B28" i="9"/>
  <c r="F27" i="9"/>
  <c r="C28" i="9" s="1"/>
  <c r="D28" i="8"/>
  <c r="E28" i="8" s="1"/>
  <c r="A27" i="8"/>
  <c r="D27" i="7"/>
  <c r="E27" i="7" s="1"/>
  <c r="A27" i="7"/>
  <c r="D27" i="6"/>
  <c r="E27" i="6" s="1"/>
  <c r="A27" i="6"/>
  <c r="D27" i="5"/>
  <c r="E27" i="5" s="1"/>
  <c r="A27" i="5"/>
  <c r="D27" i="4"/>
  <c r="E27" i="4" s="1"/>
  <c r="A27" i="4"/>
  <c r="D27" i="3"/>
  <c r="E27" i="3" s="1"/>
  <c r="A27" i="3"/>
  <c r="A26" i="2"/>
  <c r="D26" i="2"/>
  <c r="E26" i="2" s="1"/>
  <c r="C28" i="1"/>
  <c r="F28" i="1" s="1"/>
  <c r="A28" i="1"/>
  <c r="D28" i="1"/>
  <c r="E28" i="1" s="1"/>
  <c r="B29" i="10" l="1"/>
  <c r="F28" i="10"/>
  <c r="C29" i="10" s="1"/>
  <c r="D28" i="9"/>
  <c r="A27" i="9"/>
  <c r="B29" i="8"/>
  <c r="F28" i="8"/>
  <c r="C29" i="8" s="1"/>
  <c r="B28" i="7"/>
  <c r="F27" i="7"/>
  <c r="C28" i="7" s="1"/>
  <c r="F27" i="6"/>
  <c r="B28" i="6"/>
  <c r="C28" i="6"/>
  <c r="B28" i="5"/>
  <c r="F27" i="5"/>
  <c r="C28" i="5" s="1"/>
  <c r="F27" i="4"/>
  <c r="B28" i="4"/>
  <c r="C28" i="4"/>
  <c r="B28" i="3"/>
  <c r="F27" i="3"/>
  <c r="C28" i="3" s="1"/>
  <c r="B27" i="2"/>
  <c r="F26" i="2"/>
  <c r="C27" i="2" s="1"/>
  <c r="C29" i="1"/>
  <c r="B29" i="1"/>
  <c r="D29" i="1" s="1"/>
  <c r="E29" i="1" s="1"/>
  <c r="E28" i="9" l="1"/>
  <c r="A28" i="10"/>
  <c r="D29" i="10"/>
  <c r="E29" i="10" s="1"/>
  <c r="B29" i="9"/>
  <c r="F28" i="9"/>
  <c r="C29" i="9" s="1"/>
  <c r="A28" i="8"/>
  <c r="D29" i="8"/>
  <c r="E29" i="8" s="1"/>
  <c r="A28" i="7"/>
  <c r="D28" i="7"/>
  <c r="E28" i="7" s="1"/>
  <c r="A28" i="6"/>
  <c r="D28" i="6"/>
  <c r="E28" i="6" s="1"/>
  <c r="A28" i="5"/>
  <c r="D28" i="5"/>
  <c r="E28" i="5" s="1"/>
  <c r="A28" i="4"/>
  <c r="D28" i="4"/>
  <c r="E28" i="4" s="1"/>
  <c r="A28" i="3"/>
  <c r="D28" i="3"/>
  <c r="E28" i="3" s="1"/>
  <c r="D27" i="2"/>
  <c r="A27" i="2"/>
  <c r="B30" i="1"/>
  <c r="F29" i="1"/>
  <c r="C30" i="1" s="1"/>
  <c r="A29" i="1"/>
  <c r="D30" i="1"/>
  <c r="E30" i="1" s="1"/>
  <c r="B31" i="1" s="1"/>
  <c r="A30" i="1"/>
  <c r="B30" i="10" l="1"/>
  <c r="F29" i="10"/>
  <c r="C30" i="10" s="1"/>
  <c r="D29" i="9"/>
  <c r="A28" i="9"/>
  <c r="B30" i="8"/>
  <c r="F29" i="8"/>
  <c r="C30" i="8" s="1"/>
  <c r="B29" i="7"/>
  <c r="F28" i="7"/>
  <c r="C29" i="7" s="1"/>
  <c r="B29" i="6"/>
  <c r="F28" i="6"/>
  <c r="C29" i="6" s="1"/>
  <c r="B29" i="5"/>
  <c r="F28" i="5"/>
  <c r="C29" i="5" s="1"/>
  <c r="B29" i="4"/>
  <c r="F28" i="4"/>
  <c r="C29" i="4" s="1"/>
  <c r="B29" i="3"/>
  <c r="F28" i="3"/>
  <c r="C29" i="3" s="1"/>
  <c r="F30" i="1"/>
  <c r="F27" i="2"/>
  <c r="E27" i="2"/>
  <c r="C31" i="1"/>
  <c r="F31" i="1" s="1"/>
  <c r="D31" i="1"/>
  <c r="E31" i="1" s="1"/>
  <c r="A31" i="1"/>
  <c r="E29" i="9" l="1"/>
  <c r="D30" i="10"/>
  <c r="E30" i="10" s="1"/>
  <c r="A29" i="10"/>
  <c r="B30" i="9"/>
  <c r="F29" i="9"/>
  <c r="C30" i="9" s="1"/>
  <c r="D30" i="8"/>
  <c r="E30" i="8" s="1"/>
  <c r="A29" i="8"/>
  <c r="D29" i="7"/>
  <c r="E29" i="7" s="1"/>
  <c r="A29" i="7"/>
  <c r="D29" i="6"/>
  <c r="E29" i="6" s="1"/>
  <c r="A29" i="6"/>
  <c r="D29" i="5"/>
  <c r="E29" i="5" s="1"/>
  <c r="A29" i="5"/>
  <c r="D29" i="4"/>
  <c r="E29" i="4" s="1"/>
  <c r="A29" i="4"/>
  <c r="D29" i="3"/>
  <c r="E29" i="3" s="1"/>
  <c r="A29" i="3"/>
  <c r="C32" i="1"/>
  <c r="B32" i="1"/>
  <c r="D32" i="1" s="1"/>
  <c r="E32" i="1" s="1"/>
  <c r="B33" i="1" s="1"/>
  <c r="B28" i="2"/>
  <c r="C28" i="2"/>
  <c r="A32" i="1"/>
  <c r="B31" i="10" l="1"/>
  <c r="F30" i="10"/>
  <c r="C31" i="10" s="1"/>
  <c r="D30" i="9"/>
  <c r="A29" i="9"/>
  <c r="B31" i="8"/>
  <c r="F30" i="8"/>
  <c r="C31" i="8" s="1"/>
  <c r="B30" i="7"/>
  <c r="F29" i="7"/>
  <c r="C30" i="7" s="1"/>
  <c r="B30" i="6"/>
  <c r="F29" i="6"/>
  <c r="C30" i="6" s="1"/>
  <c r="B30" i="5"/>
  <c r="F29" i="5"/>
  <c r="C30" i="5" s="1"/>
  <c r="F29" i="4"/>
  <c r="B30" i="4"/>
  <c r="C30" i="4"/>
  <c r="B30" i="3"/>
  <c r="F29" i="3"/>
  <c r="C30" i="3" s="1"/>
  <c r="D28" i="2"/>
  <c r="E28" i="2" s="1"/>
  <c r="A28" i="2"/>
  <c r="C33" i="1"/>
  <c r="F33" i="1" s="1"/>
  <c r="F32" i="1"/>
  <c r="D33" i="1"/>
  <c r="E33" i="1" s="1"/>
  <c r="A33" i="1"/>
  <c r="E30" i="9" l="1"/>
  <c r="A30" i="10"/>
  <c r="D31" i="10"/>
  <c r="E31" i="10" s="1"/>
  <c r="B31" i="9"/>
  <c r="F30" i="9"/>
  <c r="C31" i="9" s="1"/>
  <c r="A30" i="8"/>
  <c r="D31" i="8"/>
  <c r="E31" i="8" s="1"/>
  <c r="A30" i="7"/>
  <c r="D30" i="7"/>
  <c r="E30" i="7" s="1"/>
  <c r="A30" i="6"/>
  <c r="D30" i="6"/>
  <c r="E30" i="6" s="1"/>
  <c r="A30" i="5"/>
  <c r="D30" i="5"/>
  <c r="E30" i="5" s="1"/>
  <c r="A30" i="4"/>
  <c r="D30" i="4"/>
  <c r="E30" i="4" s="1"/>
  <c r="A30" i="3"/>
  <c r="D30" i="3"/>
  <c r="E30" i="3" s="1"/>
  <c r="C29" i="2"/>
  <c r="B29" i="2"/>
  <c r="F28" i="2"/>
  <c r="C34" i="1"/>
  <c r="B34" i="1"/>
  <c r="A34" i="1" s="1"/>
  <c r="B32" i="10" l="1"/>
  <c r="F31" i="10"/>
  <c r="C32" i="10" s="1"/>
  <c r="D31" i="9"/>
  <c r="A30" i="9"/>
  <c r="B32" i="8"/>
  <c r="F31" i="8"/>
  <c r="C32" i="8" s="1"/>
  <c r="B31" i="7"/>
  <c r="F30" i="7"/>
  <c r="C31" i="7" s="1"/>
  <c r="B31" i="6"/>
  <c r="F30" i="6"/>
  <c r="C31" i="6" s="1"/>
  <c r="B31" i="5"/>
  <c r="F30" i="5"/>
  <c r="C31" i="5" s="1"/>
  <c r="B31" i="4"/>
  <c r="F30" i="4"/>
  <c r="C31" i="4" s="1"/>
  <c r="B31" i="3"/>
  <c r="F30" i="3"/>
  <c r="C31" i="3" s="1"/>
  <c r="D34" i="1"/>
  <c r="E34" i="1" s="1"/>
  <c r="B35" i="1" s="1"/>
  <c r="D29" i="2"/>
  <c r="E29" i="2" s="1"/>
  <c r="A29" i="2"/>
  <c r="E31" i="9" l="1"/>
  <c r="D32" i="10"/>
  <c r="E32" i="10" s="1"/>
  <c r="A31" i="10"/>
  <c r="B32" i="9"/>
  <c r="F31" i="9"/>
  <c r="C32" i="9" s="1"/>
  <c r="D32" i="8"/>
  <c r="E32" i="8" s="1"/>
  <c r="A31" i="8"/>
  <c r="D31" i="7"/>
  <c r="E31" i="7" s="1"/>
  <c r="A31" i="7"/>
  <c r="D31" i="6"/>
  <c r="E31" i="6" s="1"/>
  <c r="A31" i="6"/>
  <c r="D31" i="5"/>
  <c r="E31" i="5" s="1"/>
  <c r="A31" i="5"/>
  <c r="D31" i="4"/>
  <c r="E31" i="4" s="1"/>
  <c r="A31" i="4"/>
  <c r="D31" i="3"/>
  <c r="E31" i="3" s="1"/>
  <c r="A31" i="3"/>
  <c r="D35" i="1"/>
  <c r="A35" i="1"/>
  <c r="F34" i="1"/>
  <c r="C35" i="1" s="1"/>
  <c r="B30" i="2"/>
  <c r="F29" i="2"/>
  <c r="C30" i="2" s="1"/>
  <c r="B33" i="10" l="1"/>
  <c r="F32" i="10"/>
  <c r="C33" i="10" s="1"/>
  <c r="D32" i="9"/>
  <c r="A31" i="9"/>
  <c r="B33" i="8"/>
  <c r="F32" i="8"/>
  <c r="C33" i="8" s="1"/>
  <c r="F31" i="7"/>
  <c r="B32" i="7"/>
  <c r="C32" i="7"/>
  <c r="B32" i="6"/>
  <c r="F31" i="6"/>
  <c r="C32" i="6" s="1"/>
  <c r="B32" i="5"/>
  <c r="F31" i="5"/>
  <c r="C32" i="5" s="1"/>
  <c r="F31" i="4"/>
  <c r="B32" i="4"/>
  <c r="C32" i="4"/>
  <c r="B32" i="3"/>
  <c r="F31" i="3"/>
  <c r="C32" i="3" s="1"/>
  <c r="F35" i="1"/>
  <c r="E35" i="1"/>
  <c r="A30" i="2"/>
  <c r="D30" i="2"/>
  <c r="E30" i="2" s="1"/>
  <c r="E32" i="9" l="1"/>
  <c r="A32" i="10"/>
  <c r="D33" i="10"/>
  <c r="E33" i="10" s="1"/>
  <c r="B33" i="9"/>
  <c r="F32" i="9"/>
  <c r="C33" i="9" s="1"/>
  <c r="A32" i="8"/>
  <c r="D33" i="8"/>
  <c r="E33" i="8" s="1"/>
  <c r="A32" i="7"/>
  <c r="D32" i="7"/>
  <c r="E32" i="7" s="1"/>
  <c r="A32" i="6"/>
  <c r="D32" i="6"/>
  <c r="E32" i="6" s="1"/>
  <c r="A32" i="5"/>
  <c r="D32" i="5"/>
  <c r="E32" i="5" s="1"/>
  <c r="A32" i="4"/>
  <c r="D32" i="4"/>
  <c r="E32" i="4" s="1"/>
  <c r="A32" i="3"/>
  <c r="D32" i="3"/>
  <c r="E32" i="3" s="1"/>
  <c r="E36" i="1"/>
  <c r="B36" i="1"/>
  <c r="C36" i="1"/>
  <c r="F36" i="1"/>
  <c r="B31" i="2"/>
  <c r="F30" i="2"/>
  <c r="C31" i="2" s="1"/>
  <c r="B34" i="10" l="1"/>
  <c r="F33" i="10"/>
  <c r="C34" i="10" s="1"/>
  <c r="D33" i="9"/>
  <c r="A32" i="9"/>
  <c r="B34" i="8"/>
  <c r="F33" i="8"/>
  <c r="C34" i="8" s="1"/>
  <c r="F32" i="7"/>
  <c r="C33" i="7"/>
  <c r="B33" i="7"/>
  <c r="B33" i="6"/>
  <c r="F32" i="6"/>
  <c r="C33" i="6" s="1"/>
  <c r="B33" i="5"/>
  <c r="F32" i="5"/>
  <c r="C33" i="5" s="1"/>
  <c r="B33" i="4"/>
  <c r="F32" i="4"/>
  <c r="C33" i="4" s="1"/>
  <c r="B33" i="3"/>
  <c r="F32" i="3"/>
  <c r="C33" i="3" s="1"/>
  <c r="D36" i="1"/>
  <c r="A36" i="1"/>
  <c r="F37" i="1"/>
  <c r="E37" i="1"/>
  <c r="C37" i="1"/>
  <c r="B37" i="1"/>
  <c r="D31" i="2"/>
  <c r="E31" i="2" s="1"/>
  <c r="A31" i="2"/>
  <c r="E33" i="9" l="1"/>
  <c r="D34" i="10"/>
  <c r="E34" i="10" s="1"/>
  <c r="A33" i="10"/>
  <c r="B34" i="9"/>
  <c r="F33" i="9"/>
  <c r="C34" i="9" s="1"/>
  <c r="D34" i="8"/>
  <c r="E34" i="8" s="1"/>
  <c r="A33" i="8"/>
  <c r="D33" i="7"/>
  <c r="E33" i="7" s="1"/>
  <c r="A33" i="7"/>
  <c r="D33" i="6"/>
  <c r="E33" i="6" s="1"/>
  <c r="A33" i="6"/>
  <c r="D33" i="5"/>
  <c r="E33" i="5" s="1"/>
  <c r="A33" i="5"/>
  <c r="D33" i="4"/>
  <c r="E33" i="4" s="1"/>
  <c r="A33" i="4"/>
  <c r="D33" i="3"/>
  <c r="E33" i="3" s="1"/>
  <c r="A33" i="3"/>
  <c r="D37" i="1"/>
  <c r="A37" i="1"/>
  <c r="E38" i="1"/>
  <c r="C38" i="1"/>
  <c r="F38" i="1"/>
  <c r="B38" i="1"/>
  <c r="B32" i="2"/>
  <c r="F31" i="2"/>
  <c r="C32" i="2" s="1"/>
  <c r="B35" i="10" l="1"/>
  <c r="F34" i="10"/>
  <c r="C35" i="10" s="1"/>
  <c r="D34" i="9"/>
  <c r="A33" i="9"/>
  <c r="B35" i="8"/>
  <c r="F34" i="8"/>
  <c r="C35" i="8" s="1"/>
  <c r="B34" i="7"/>
  <c r="F33" i="7"/>
  <c r="C34" i="7" s="1"/>
  <c r="B34" i="6"/>
  <c r="F33" i="6"/>
  <c r="C34" i="6" s="1"/>
  <c r="B34" i="5"/>
  <c r="F33" i="5"/>
  <c r="C34" i="5" s="1"/>
  <c r="B34" i="4"/>
  <c r="F33" i="4"/>
  <c r="C34" i="4" s="1"/>
  <c r="B34" i="3"/>
  <c r="C34" i="3"/>
  <c r="F33" i="3"/>
  <c r="C39" i="1"/>
  <c r="F39" i="1"/>
  <c r="B39" i="1"/>
  <c r="E39" i="1"/>
  <c r="A38" i="1"/>
  <c r="D38" i="1"/>
  <c r="A32" i="2"/>
  <c r="D32" i="2"/>
  <c r="E32" i="2" s="1"/>
  <c r="E34" i="9" l="1"/>
  <c r="A34" i="10"/>
  <c r="D35" i="10"/>
  <c r="E35" i="10" s="1"/>
  <c r="B35" i="9"/>
  <c r="F34" i="9"/>
  <c r="C35" i="9" s="1"/>
  <c r="A34" i="8"/>
  <c r="D35" i="8"/>
  <c r="E35" i="8" s="1"/>
  <c r="A34" i="7"/>
  <c r="D34" i="7"/>
  <c r="E34" i="7" s="1"/>
  <c r="A34" i="6"/>
  <c r="D34" i="6"/>
  <c r="E34" i="6" s="1"/>
  <c r="A34" i="5"/>
  <c r="D34" i="5"/>
  <c r="E34" i="5" s="1"/>
  <c r="A34" i="4"/>
  <c r="D34" i="4"/>
  <c r="E34" i="4" s="1"/>
  <c r="A34" i="3"/>
  <c r="D34" i="3"/>
  <c r="E34" i="3" s="1"/>
  <c r="D39" i="1"/>
  <c r="A39" i="1"/>
  <c r="C40" i="1"/>
  <c r="E40" i="1"/>
  <c r="F40" i="1"/>
  <c r="B40" i="1"/>
  <c r="B33" i="2"/>
  <c r="F32" i="2"/>
  <c r="C33" i="2" s="1"/>
  <c r="F35" i="10" l="1"/>
  <c r="C36" i="10"/>
  <c r="B36" i="10"/>
  <c r="D35" i="9"/>
  <c r="A34" i="9"/>
  <c r="B36" i="8"/>
  <c r="F35" i="8"/>
  <c r="C36" i="8" s="1"/>
  <c r="B35" i="7"/>
  <c r="F34" i="7"/>
  <c r="C35" i="7" s="1"/>
  <c r="F34" i="6"/>
  <c r="C35" i="6"/>
  <c r="B35" i="6"/>
  <c r="B35" i="5"/>
  <c r="F34" i="5"/>
  <c r="C35" i="5" s="1"/>
  <c r="B35" i="4"/>
  <c r="F34" i="4"/>
  <c r="C35" i="4" s="1"/>
  <c r="B35" i="3"/>
  <c r="F34" i="3"/>
  <c r="C35" i="3" s="1"/>
  <c r="A40" i="1"/>
  <c r="D40" i="1"/>
  <c r="D33" i="2"/>
  <c r="E33" i="2" s="1"/>
  <c r="A33" i="2"/>
  <c r="E35" i="9" l="1"/>
  <c r="B36" i="9" s="1"/>
  <c r="D36" i="10"/>
  <c r="A35" i="10"/>
  <c r="F35" i="9"/>
  <c r="C36" i="9" s="1"/>
  <c r="D36" i="8"/>
  <c r="E36" i="8" s="1"/>
  <c r="A35" i="8"/>
  <c r="D35" i="7"/>
  <c r="E35" i="7" s="1"/>
  <c r="A35" i="7"/>
  <c r="D35" i="6"/>
  <c r="E35" i="6" s="1"/>
  <c r="A35" i="6"/>
  <c r="D35" i="5"/>
  <c r="E35" i="5" s="1"/>
  <c r="A35" i="5"/>
  <c r="D35" i="4"/>
  <c r="E35" i="4" s="1"/>
  <c r="A35" i="4"/>
  <c r="D35" i="3"/>
  <c r="E35" i="3" s="1"/>
  <c r="A35" i="3"/>
  <c r="B34" i="2"/>
  <c r="C34" i="2"/>
  <c r="F33" i="2"/>
  <c r="E36" i="10" l="1"/>
  <c r="F36" i="10"/>
  <c r="D36" i="9"/>
  <c r="A35" i="9"/>
  <c r="B37" i="8"/>
  <c r="F36" i="8"/>
  <c r="C37" i="8" s="1"/>
  <c r="F35" i="7"/>
  <c r="F36" i="7"/>
  <c r="B36" i="7"/>
  <c r="E36" i="7"/>
  <c r="C36" i="7"/>
  <c r="F36" i="6"/>
  <c r="B36" i="6"/>
  <c r="E36" i="6"/>
  <c r="C36" i="6"/>
  <c r="F35" i="6"/>
  <c r="F36" i="5"/>
  <c r="B36" i="5"/>
  <c r="E36" i="5"/>
  <c r="C36" i="5"/>
  <c r="F35" i="5"/>
  <c r="F35" i="4"/>
  <c r="F36" i="4"/>
  <c r="B36" i="4"/>
  <c r="E36" i="4"/>
  <c r="C36" i="4"/>
  <c r="F36" i="3"/>
  <c r="B36" i="3"/>
  <c r="E36" i="3"/>
  <c r="C36" i="3"/>
  <c r="F35" i="3"/>
  <c r="D34" i="2"/>
  <c r="E34" i="2" s="1"/>
  <c r="A34" i="2"/>
  <c r="E36" i="9" l="1"/>
  <c r="F37" i="10"/>
  <c r="B37" i="10"/>
  <c r="E37" i="10"/>
  <c r="C37" i="10"/>
  <c r="F37" i="9"/>
  <c r="B37" i="9"/>
  <c r="C37" i="9"/>
  <c r="E37" i="9"/>
  <c r="F36" i="9"/>
  <c r="A36" i="8"/>
  <c r="D37" i="8"/>
  <c r="E37" i="8" s="1"/>
  <c r="B38" i="8" s="1"/>
  <c r="C37" i="7"/>
  <c r="F37" i="7"/>
  <c r="B37" i="7"/>
  <c r="E37" i="7"/>
  <c r="A36" i="7"/>
  <c r="D36" i="7"/>
  <c r="C37" i="6"/>
  <c r="F37" i="6"/>
  <c r="B37" i="6"/>
  <c r="E37" i="6"/>
  <c r="A36" i="6"/>
  <c r="D36" i="6"/>
  <c r="E37" i="5"/>
  <c r="C37" i="5"/>
  <c r="F37" i="5"/>
  <c r="B37" i="5"/>
  <c r="A36" i="5"/>
  <c r="D36" i="5"/>
  <c r="C37" i="4"/>
  <c r="F37" i="4"/>
  <c r="B37" i="4"/>
  <c r="E37" i="4"/>
  <c r="A36" i="4"/>
  <c r="D36" i="4"/>
  <c r="C37" i="3"/>
  <c r="F37" i="3"/>
  <c r="B37" i="3"/>
  <c r="E37" i="3"/>
  <c r="A36" i="3"/>
  <c r="D36" i="3"/>
  <c r="B35" i="2"/>
  <c r="F34" i="2"/>
  <c r="C35" i="2" s="1"/>
  <c r="F37" i="8" l="1"/>
  <c r="C38" i="8" s="1"/>
  <c r="F38" i="8" s="1"/>
  <c r="C38" i="10"/>
  <c r="F38" i="10"/>
  <c r="B38" i="10"/>
  <c r="E38" i="10"/>
  <c r="A36" i="10"/>
  <c r="D37" i="10"/>
  <c r="F38" i="9"/>
  <c r="B38" i="9"/>
  <c r="E38" i="9"/>
  <c r="C38" i="9"/>
  <c r="D37" i="9"/>
  <c r="A36" i="9"/>
  <c r="D38" i="8"/>
  <c r="E38" i="8" s="1"/>
  <c r="A37" i="8"/>
  <c r="F38" i="7"/>
  <c r="B38" i="7"/>
  <c r="E38" i="7"/>
  <c r="C38" i="7"/>
  <c r="D37" i="7"/>
  <c r="A37" i="7"/>
  <c r="F38" i="6"/>
  <c r="B38" i="6"/>
  <c r="C38" i="6"/>
  <c r="E38" i="6"/>
  <c r="D37" i="6"/>
  <c r="A37" i="6"/>
  <c r="D37" i="5"/>
  <c r="A37" i="5"/>
  <c r="F38" i="5"/>
  <c r="B38" i="5"/>
  <c r="C38" i="5"/>
  <c r="E38" i="5"/>
  <c r="F38" i="4"/>
  <c r="B38" i="4"/>
  <c r="E38" i="4"/>
  <c r="C38" i="4"/>
  <c r="D37" i="4"/>
  <c r="A37" i="4"/>
  <c r="F38" i="3"/>
  <c r="B38" i="3"/>
  <c r="E38" i="3"/>
  <c r="C38" i="3"/>
  <c r="D37" i="3"/>
  <c r="A37" i="3"/>
  <c r="D35" i="2"/>
  <c r="E35" i="2" s="1"/>
  <c r="A35" i="2"/>
  <c r="C39" i="8" l="1"/>
  <c r="B39" i="8"/>
  <c r="A38" i="8" s="1"/>
  <c r="F39" i="10"/>
  <c r="B39" i="10"/>
  <c r="C39" i="10"/>
  <c r="E39" i="10"/>
  <c r="D38" i="10"/>
  <c r="A37" i="10"/>
  <c r="F39" i="9"/>
  <c r="B39" i="9"/>
  <c r="C39" i="9"/>
  <c r="E39" i="9"/>
  <c r="D38" i="9"/>
  <c r="A37" i="9"/>
  <c r="C39" i="7"/>
  <c r="E39" i="7"/>
  <c r="F39" i="7"/>
  <c r="B39" i="7"/>
  <c r="A38" i="7"/>
  <c r="D38" i="7"/>
  <c r="E39" i="6"/>
  <c r="C39" i="6"/>
  <c r="F39" i="6"/>
  <c r="B39" i="6"/>
  <c r="A38" i="6"/>
  <c r="D38" i="6"/>
  <c r="A38" i="5"/>
  <c r="D38" i="5"/>
  <c r="C39" i="5"/>
  <c r="E39" i="5"/>
  <c r="F39" i="5"/>
  <c r="B39" i="5"/>
  <c r="C39" i="4"/>
  <c r="F39" i="4"/>
  <c r="B39" i="4"/>
  <c r="E39" i="4"/>
  <c r="A38" i="4"/>
  <c r="D38" i="4"/>
  <c r="A38" i="3"/>
  <c r="D38" i="3"/>
  <c r="C39" i="3"/>
  <c r="E39" i="3"/>
  <c r="F39" i="3"/>
  <c r="B39" i="3"/>
  <c r="F36" i="2"/>
  <c r="B36" i="2"/>
  <c r="C36" i="2"/>
  <c r="E36" i="2"/>
  <c r="F35" i="2"/>
  <c r="D39" i="8" l="1"/>
  <c r="E40" i="10"/>
  <c r="C40" i="10"/>
  <c r="F40" i="10"/>
  <c r="B40" i="10"/>
  <c r="A38" i="10"/>
  <c r="D39" i="10"/>
  <c r="F40" i="9"/>
  <c r="B40" i="9"/>
  <c r="E40" i="9"/>
  <c r="C40" i="9"/>
  <c r="D39" i="9"/>
  <c r="A38" i="9"/>
  <c r="D39" i="7"/>
  <c r="A39" i="7"/>
  <c r="F40" i="7"/>
  <c r="B40" i="7"/>
  <c r="E40" i="7"/>
  <c r="C40" i="7"/>
  <c r="D39" i="6"/>
  <c r="A39" i="6"/>
  <c r="F40" i="6"/>
  <c r="B40" i="6"/>
  <c r="E40" i="6"/>
  <c r="C40" i="6"/>
  <c r="D39" i="5"/>
  <c r="A39" i="5"/>
  <c r="F40" i="5"/>
  <c r="B40" i="5"/>
  <c r="C40" i="5"/>
  <c r="E40" i="5"/>
  <c r="F40" i="4"/>
  <c r="B40" i="4"/>
  <c r="E40" i="4"/>
  <c r="C40" i="4"/>
  <c r="D39" i="4"/>
  <c r="A39" i="4"/>
  <c r="D39" i="3"/>
  <c r="A39" i="3"/>
  <c r="F40" i="3"/>
  <c r="B40" i="3"/>
  <c r="C40" i="3"/>
  <c r="E40" i="3"/>
  <c r="B37" i="2"/>
  <c r="E37" i="2"/>
  <c r="C37" i="2"/>
  <c r="F37" i="2"/>
  <c r="D36" i="2"/>
  <c r="A36" i="2"/>
  <c r="E39" i="8" l="1"/>
  <c r="F39" i="8"/>
  <c r="F41" i="10"/>
  <c r="B41" i="10"/>
  <c r="E41" i="10"/>
  <c r="C41" i="10"/>
  <c r="D40" i="10"/>
  <c r="A39" i="10"/>
  <c r="F41" i="9"/>
  <c r="B41" i="9"/>
  <c r="C41" i="9"/>
  <c r="E41" i="9"/>
  <c r="D40" i="9"/>
  <c r="A39" i="9"/>
  <c r="A40" i="7"/>
  <c r="D40" i="7"/>
  <c r="A40" i="6"/>
  <c r="D40" i="6"/>
  <c r="A40" i="5"/>
  <c r="D40" i="5"/>
  <c r="A40" i="4"/>
  <c r="D40" i="4"/>
  <c r="A40" i="3"/>
  <c r="D40" i="3"/>
  <c r="F38" i="2"/>
  <c r="B38" i="2"/>
  <c r="C38" i="2"/>
  <c r="E38" i="2"/>
  <c r="D37" i="2"/>
  <c r="A37" i="2"/>
  <c r="B40" i="8" l="1"/>
  <c r="C40" i="8"/>
  <c r="A40" i="10"/>
  <c r="D41" i="10"/>
  <c r="D41" i="9"/>
  <c r="A40" i="9"/>
  <c r="F39" i="2"/>
  <c r="B39" i="2"/>
  <c r="C39" i="2"/>
  <c r="E39" i="2"/>
  <c r="D38" i="2"/>
  <c r="A38" i="2"/>
  <c r="D40" i="8" l="1"/>
  <c r="A39" i="8"/>
  <c r="F40" i="2"/>
  <c r="B40" i="2"/>
  <c r="C40" i="2"/>
  <c r="E40" i="2"/>
  <c r="D39" i="2"/>
  <c r="A39" i="2"/>
  <c r="E40" i="8" l="1"/>
  <c r="B41" i="8" s="1"/>
  <c r="F40" i="8"/>
  <c r="C41" i="8" s="1"/>
  <c r="D40" i="2"/>
  <c r="A40" i="2"/>
  <c r="A40" i="8" l="1"/>
  <c r="D41" i="8"/>
  <c r="E41" i="8" l="1"/>
  <c r="F41" i="8"/>
</calcChain>
</file>

<file path=xl/sharedStrings.xml><?xml version="1.0" encoding="utf-8"?>
<sst xmlns="http://schemas.openxmlformats.org/spreadsheetml/2006/main" count="315" uniqueCount="40">
  <si>
    <t>VALEURS À SAISIR</t>
  </si>
  <si>
    <t>VALEURS CALCULÉES</t>
  </si>
  <si>
    <t>Désignation</t>
  </si>
  <si>
    <t>Matériel</t>
  </si>
  <si>
    <t>Année acquisition</t>
  </si>
  <si>
    <t>Base amortissable</t>
  </si>
  <si>
    <t>Taux linéaire</t>
  </si>
  <si>
    <t>Date mise en service</t>
  </si>
  <si>
    <t>Prorata 1ère année</t>
  </si>
  <si>
    <t>Date début exercice</t>
  </si>
  <si>
    <t>Date fin 1er exercice</t>
  </si>
  <si>
    <t>Durée de vie</t>
  </si>
  <si>
    <t>Date fin d'amortissement</t>
  </si>
  <si>
    <t>Fin dernier exercice</t>
  </si>
  <si>
    <t>Début dernier exercice</t>
  </si>
  <si>
    <t>Années</t>
  </si>
  <si>
    <t>VCN début</t>
  </si>
  <si>
    <t>Annuité</t>
  </si>
  <si>
    <t>Amort. cumulé</t>
  </si>
  <si>
    <t>VCN fin</t>
  </si>
  <si>
    <t>PLAN D'AMORTISSEMENT LINÉAIRE
Crèche d'Escalquens</t>
  </si>
  <si>
    <t>PLAN D'AMORTISSEMENT LINÉAIRE
Crèche d'Ayguesvive</t>
  </si>
  <si>
    <t>PLAN D'AMORTISSEMENT LINÉAIRE
Ecole Mat Labège</t>
  </si>
  <si>
    <t>PLAN D'AMORTISSEMENT LINÉAIRE
Pool House Donneville</t>
  </si>
  <si>
    <t>PLAN D'AMORTISSEMENT LINÉAIRE
Mairie nnexe Labège</t>
  </si>
  <si>
    <t>PLAN D'AMORTISSEMENT LINÉAIRE
Atelier d'Aureville</t>
  </si>
  <si>
    <t>PLAN D'AMORTISSEMENT LINÉAIRE
MJC Ayguesvives</t>
  </si>
  <si>
    <t>PLAN D'AMORTISSEMENT LINÉAIRE
MdS Escalquens</t>
  </si>
  <si>
    <t>PLAN D'AMORTISSEMENT LINÉAIRE
Espace Berjean</t>
  </si>
  <si>
    <t>PLAN D'AMORTISSEMENT LINÉAIRE
SdF Noueilles</t>
  </si>
  <si>
    <t>PLAN D'AMORTISSEMENT LINÉAIRE
Video proj</t>
  </si>
  <si>
    <t>PLAN D'AMORTISSEMENT LINÉAIRE
Sono</t>
  </si>
  <si>
    <t>Subvention</t>
  </si>
  <si>
    <t>Quote part LINÉAIRE
Subvention région 2018</t>
  </si>
  <si>
    <t>Quote part LINÉAIRE
Subvention région 2019</t>
  </si>
  <si>
    <t>Base</t>
  </si>
  <si>
    <t>Date de versement</t>
  </si>
  <si>
    <t>Date versement</t>
  </si>
  <si>
    <t>Durée</t>
  </si>
  <si>
    <t>Quote part LINÉAIRE
Subvention région 2019-2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</si>
</sst>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&quot; €&quot;"/>
    <numFmt numFmtId="165" formatCode="0&quot; jours&quot;"/>
    <numFmt numFmtId="166" formatCode="0&quot; ans&quot;"/>
    <numFmt numFmtId="167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20"/>
      <name val="Times New Roman"/>
      <family val="1"/>
    </font>
    <font>
      <sz val="10"/>
      <color indexed="10"/>
      <name val="Times New Roman"/>
      <family val="1"/>
    </font>
    <font>
      <b/>
      <sz val="12"/>
      <color indexed="17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indexed="17"/>
      <name val="Times New Roman"/>
      <family val="1"/>
    </font>
    <font>
      <b/>
      <sz val="10"/>
      <color indexed="12"/>
      <name val="Times New Roman"/>
      <family val="1"/>
    </font>
    <font>
      <b/>
      <sz val="10"/>
      <color indexed="12"/>
      <name val="Arial"/>
      <family val="2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3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/>
      <bottom/>
      <diagonal/>
    </border>
    <border>
      <left style="double">
        <color indexed="12"/>
      </left>
      <right/>
      <top style="double">
        <color indexed="12"/>
      </top>
      <bottom style="thin">
        <color indexed="12"/>
      </bottom>
      <diagonal/>
    </border>
    <border>
      <left/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thin">
        <color indexed="12"/>
      </top>
      <bottom style="double">
        <color indexed="12"/>
      </bottom>
      <diagonal/>
    </border>
    <border>
      <left/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/>
      <top/>
      <bottom style="double">
        <color indexed="12"/>
      </bottom>
      <diagonal/>
    </border>
    <border>
      <left/>
      <right/>
      <top/>
      <bottom style="double">
        <color indexed="12"/>
      </bottom>
      <diagonal/>
    </border>
    <border>
      <left style="double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double">
        <color indexed="12"/>
      </right>
      <top/>
      <bottom/>
      <diagonal/>
    </border>
    <border>
      <left style="double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double">
        <color indexed="12"/>
      </right>
      <top/>
      <bottom style="double">
        <color indexed="12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/>
    <xf numFmtId="0" fontId="3" fillId="0" borderId="9" xfId="0" applyFont="1" applyBorder="1"/>
    <xf numFmtId="0" fontId="1" fillId="0" borderId="12" xfId="0" applyFont="1" applyBorder="1"/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left" vertical="center"/>
    </xf>
    <xf numFmtId="10" fontId="8" fillId="0" borderId="18" xfId="0" applyNumberFormat="1" applyFont="1" applyBorder="1" applyAlignment="1">
      <alignment horizontal="center" vertical="center"/>
    </xf>
    <xf numFmtId="1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left" vertical="center"/>
    </xf>
    <xf numFmtId="165" fontId="8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14" fontId="9" fillId="0" borderId="20" xfId="0" applyNumberFormat="1" applyFont="1" applyBorder="1" applyAlignment="1">
      <alignment horizontal="center" vertical="center"/>
    </xf>
    <xf numFmtId="166" fontId="7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/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1" fillId="0" borderId="23" xfId="0" applyFont="1" applyBorder="1"/>
    <xf numFmtId="0" fontId="1" fillId="0" borderId="24" xfId="0" applyFont="1" applyBorder="1"/>
    <xf numFmtId="0" fontId="0" fillId="0" borderId="11" xfId="0" applyBorder="1"/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167" fontId="8" fillId="0" borderId="29" xfId="0" applyNumberFormat="1" applyFont="1" applyBorder="1"/>
    <xf numFmtId="167" fontId="8" fillId="0" borderId="30" xfId="0" applyNumberFormat="1" applyFont="1" applyBorder="1"/>
    <xf numFmtId="14" fontId="0" fillId="0" borderId="0" xfId="0" applyNumberFormat="1"/>
    <xf numFmtId="0" fontId="8" fillId="0" borderId="31" xfId="0" applyFont="1" applyBorder="1" applyAlignment="1">
      <alignment horizontal="center"/>
    </xf>
    <xf numFmtId="167" fontId="8" fillId="0" borderId="32" xfId="0" applyNumberFormat="1" applyFont="1" applyBorder="1"/>
    <xf numFmtId="167" fontId="8" fillId="0" borderId="33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 applyProtection="1">
      <alignment horizontal="center" vertical="center"/>
      <protection locked="0"/>
    </xf>
    <xf numFmtId="10" fontId="8" fillId="0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167" fontId="8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9"/>
  <sheetViews>
    <sheetView workbookViewId="0">
      <selection activeCell="B2" sqref="B2:B81"/>
    </sheetView>
  </sheetViews>
  <sheetFormatPr baseColWidth="10" defaultRowHeight="15" x14ac:dyDescent="0.25"/>
  <sheetData>
    <row r="2" spans="1:2" x14ac:dyDescent="0.25">
      <c r="A2">
        <v>2018</v>
      </c>
      <c r="B2">
        <f>SUM('Crèche d''Escalquens'!D15,'Crèche d''Ayguesvives'!D15,'Ecole Mat Labège'!D15,'Pool House'!D15,'Mairie Labège'!D15,'Atelier d''Aureville'!D15,'MJC Ayguesvives'!D15,'MdS Escalquens'!D15,'Esp Berjean Escalquens'!D15,'SdF Noueilles'!D15,'Video proj'!D15,Sono!D15)</f>
        <v>2736.1038125000005</v>
      </c>
    </row>
    <row r="3" spans="1:2" x14ac:dyDescent="0.25">
      <c r="A3" s="2">
        <v>2019</v>
      </c>
      <c r="B3" s="2">
        <f>SUM('Crèche d''Escalquens'!D16,'Crèche d''Ayguesvives'!D16,'Ecole Mat Labège'!D16,'Pool House'!D16,'Mairie Labège'!D16,'Atelier d''Aureville'!D16,'MJC Ayguesvives'!D16,'MdS Escalquens'!D16,'Esp Berjean Escalquens'!D16,'SdF Noueilles'!D16,'Video proj'!D16,Sono!D16)</f>
        <v>10344.552833333333</v>
      </c>
    </row>
    <row r="4" spans="1:2" x14ac:dyDescent="0.25">
      <c r="A4" s="2">
        <v>2020</v>
      </c>
      <c r="B4" s="2">
        <f>SUM('Crèche d''Escalquens'!D17,'Crèche d''Ayguesvives'!D17,'Ecole Mat Labège'!D17,'Pool House'!D17,'Mairie Labège'!D17,'Atelier d''Aureville'!D17,'MJC Ayguesvives'!D17,'MdS Escalquens'!D17,'Esp Berjean Escalquens'!D17,'SdF Noueilles'!D17,'Video proj'!D17,Sono!D17)</f>
        <v>10876.0645</v>
      </c>
    </row>
    <row r="5" spans="1:2" x14ac:dyDescent="0.25">
      <c r="A5" s="2">
        <v>2021</v>
      </c>
      <c r="B5" s="2">
        <f>SUM('Crèche d''Escalquens'!D18,'Crèche d''Ayguesvives'!D18,'Ecole Mat Labège'!D18,'Pool House'!D18,'Mairie Labège'!D18,'Atelier d''Aureville'!D18,'MJC Ayguesvives'!D18,'MdS Escalquens'!D18,'Esp Berjean Escalquens'!D18,'SdF Noueilles'!D18,'Video proj'!D18,Sono!D18)</f>
        <v>10876.0645</v>
      </c>
    </row>
    <row r="6" spans="1:2" x14ac:dyDescent="0.25">
      <c r="A6" s="2">
        <v>2022</v>
      </c>
      <c r="B6" s="2">
        <f>SUM('Crèche d''Escalquens'!D19,'Crèche d''Ayguesvives'!D19,'Ecole Mat Labège'!D19,'Pool House'!D19,'Mairie Labège'!D19,'Atelier d''Aureville'!D19,'MJC Ayguesvives'!D19,'MdS Escalquens'!D19,'Esp Berjean Escalquens'!D19,'SdF Noueilles'!D19,'Video proj'!D19,Sono!D19)</f>
        <v>10876.0645</v>
      </c>
    </row>
    <row r="7" spans="1:2" x14ac:dyDescent="0.25">
      <c r="A7" s="2">
        <v>2023</v>
      </c>
      <c r="B7" s="2">
        <f>SUM('Crèche d''Escalquens'!D20,'Crèche d''Ayguesvives'!D20,'Ecole Mat Labège'!D20,'Pool House'!D20,'Mairie Labège'!D20,'Atelier d''Aureville'!D20,'MJC Ayguesvives'!D20,'MdS Escalquens'!D20,'Esp Berjean Escalquens'!D20,'SdF Noueilles'!D20,'Video proj'!D20,Sono!D20)</f>
        <v>10876.0645</v>
      </c>
    </row>
    <row r="8" spans="1:2" x14ac:dyDescent="0.25">
      <c r="A8" s="2">
        <v>2024</v>
      </c>
      <c r="B8" s="2">
        <f>SUM('Crèche d''Escalquens'!D21,'Crèche d''Ayguesvives'!D21,'Ecole Mat Labège'!D21,'Pool House'!D21,'Mairie Labège'!D21,'Atelier d''Aureville'!D21,'MJC Ayguesvives'!D21,'MdS Escalquens'!D21,'Esp Berjean Escalquens'!D21,'SdF Noueilles'!D21,'Video proj'!D21,Sono!D21)</f>
        <v>10779.916433333334</v>
      </c>
    </row>
    <row r="9" spans="1:2" x14ac:dyDescent="0.25">
      <c r="A9" s="2">
        <v>2025</v>
      </c>
      <c r="B9" s="2">
        <f>SUM('Crèche d''Escalquens'!D22,'Crèche d''Ayguesvives'!D22,'Ecole Mat Labège'!D22,'Pool House'!D22,'Mairie Labège'!D22,'Atelier d''Aureville'!D22,'MJC Ayguesvives'!D22,'MdS Escalquens'!D22,'Esp Berjean Escalquens'!D22,'SdF Noueilles'!D22,'Video proj'!D22,Sono!D22)</f>
        <v>10649.2565</v>
      </c>
    </row>
    <row r="10" spans="1:2" x14ac:dyDescent="0.25">
      <c r="A10" s="2">
        <v>2026</v>
      </c>
      <c r="B10" s="2">
        <f>SUM('Crèche d''Escalquens'!D23,'Crèche d''Ayguesvives'!D23,'Ecole Mat Labège'!D23,'Pool House'!D23,'Mairie Labège'!D23,'Atelier d''Aureville'!D23,'MJC Ayguesvives'!D23,'MdS Escalquens'!D23,'Esp Berjean Escalquens'!D23,'SdF Noueilles'!D23,'Video proj'!D23,Sono!D23)</f>
        <v>10649.2565</v>
      </c>
    </row>
    <row r="11" spans="1:2" x14ac:dyDescent="0.25">
      <c r="A11" s="2">
        <v>2027</v>
      </c>
      <c r="B11" s="2">
        <f>SUM('Crèche d''Escalquens'!D24,'Crèche d''Ayguesvives'!D24,'Ecole Mat Labège'!D24,'Pool House'!D24,'Mairie Labège'!D24,'Atelier d''Aureville'!D24,'MJC Ayguesvives'!D24,'MdS Escalquens'!D24,'Esp Berjean Escalquens'!D24,'SdF Noueilles'!D24,'Video proj'!D24,Sono!D24)</f>
        <v>10649.2565</v>
      </c>
    </row>
    <row r="12" spans="1:2" x14ac:dyDescent="0.25">
      <c r="A12" s="2">
        <v>2028</v>
      </c>
      <c r="B12" s="2">
        <f>SUM('Crèche d''Escalquens'!D25,'Crèche d''Ayguesvives'!D25,'Ecole Mat Labège'!D25,'Pool House'!D25,'Mairie Labège'!D25,'Atelier d''Aureville'!D25,'MJC Ayguesvives'!D25,'MdS Escalquens'!D25,'Esp Berjean Escalquens'!D25,'SdF Noueilles'!D25,'Video proj'!D25,Sono!D25)</f>
        <v>10649.2565</v>
      </c>
    </row>
    <row r="13" spans="1:2" x14ac:dyDescent="0.25">
      <c r="A13" s="2">
        <v>2029</v>
      </c>
      <c r="B13" s="2">
        <f>SUM('Crèche d''Escalquens'!D26,'Crèche d''Ayguesvives'!D26,'Ecole Mat Labège'!D26,'Pool House'!D26,'Mairie Labège'!D26,'Atelier d''Aureville'!D26,'MJC Ayguesvives'!D26,'MdS Escalquens'!D26,'Esp Berjean Escalquens'!D26,'SdF Noueilles'!D26,'Video proj'!D26,Sono!D26)</f>
        <v>10649.2565</v>
      </c>
    </row>
    <row r="14" spans="1:2" x14ac:dyDescent="0.25">
      <c r="A14" s="2">
        <v>2030</v>
      </c>
      <c r="B14" s="2">
        <f>SUM('Crèche d''Escalquens'!D27,'Crèche d''Ayguesvives'!D27,'Ecole Mat Labège'!D27,'Pool House'!D27,'Mairie Labège'!D27,'Atelier d''Aureville'!D27,'MJC Ayguesvives'!D27,'MdS Escalquens'!D27,'Esp Berjean Escalquens'!D27,'SdF Noueilles'!D27,'Video proj'!D27,Sono!D27)</f>
        <v>10649.2565</v>
      </c>
    </row>
    <row r="15" spans="1:2" x14ac:dyDescent="0.25">
      <c r="A15" s="2">
        <v>2031</v>
      </c>
      <c r="B15" s="2">
        <f>SUM('Crèche d''Escalquens'!D28,'Crèche d''Ayguesvives'!D28,'Ecole Mat Labège'!D28,'Pool House'!D28,'Mairie Labège'!D28,'Atelier d''Aureville'!D28,'MJC Ayguesvives'!D28,'MdS Escalquens'!D28,'Esp Berjean Escalquens'!D28,'SdF Noueilles'!D28,'Video proj'!D28,Sono!D28)</f>
        <v>10649.2565</v>
      </c>
    </row>
    <row r="16" spans="1:2" x14ac:dyDescent="0.25">
      <c r="A16" s="2">
        <v>2032</v>
      </c>
      <c r="B16" s="2">
        <f>SUM('Crèche d''Escalquens'!D29,'Crèche d''Ayguesvives'!D29,'Ecole Mat Labège'!D29,'Pool House'!D29,'Mairie Labège'!D29,'Atelier d''Aureville'!D29,'MJC Ayguesvives'!D29,'MdS Escalquens'!D29,'Esp Berjean Escalquens'!D29,'SdF Noueilles'!D29,'Video proj'!D29,Sono!D29)</f>
        <v>10649.2565</v>
      </c>
    </row>
    <row r="17" spans="1:2" x14ac:dyDescent="0.25">
      <c r="A17" s="2">
        <v>2033</v>
      </c>
      <c r="B17" s="2">
        <f>SUM('Crèche d''Escalquens'!D30,'Crèche d''Ayguesvives'!D30,'Ecole Mat Labège'!D30,'Pool House'!D30,'Mairie Labège'!D30,'Atelier d''Aureville'!D30,'MJC Ayguesvives'!D30,'MdS Escalquens'!D30,'Esp Berjean Escalquens'!D30,'SdF Noueilles'!D30,'Video proj'!D30,Sono!D30)</f>
        <v>10649.2565</v>
      </c>
    </row>
    <row r="18" spans="1:2" x14ac:dyDescent="0.25">
      <c r="A18" s="2">
        <v>2034</v>
      </c>
      <c r="B18" s="2">
        <f>SUM('Crèche d''Escalquens'!D31,'Crèche d''Ayguesvives'!D31,'Ecole Mat Labège'!D31,'Pool House'!D31,'Mairie Labège'!D31,'Atelier d''Aureville'!D31,'MJC Ayguesvives'!D31,'MdS Escalquens'!D31,'Esp Berjean Escalquens'!D31,'SdF Noueilles'!D31,'Video proj'!D31,Sono!D31)</f>
        <v>10649.2565</v>
      </c>
    </row>
    <row r="19" spans="1:2" x14ac:dyDescent="0.25">
      <c r="A19" s="2">
        <v>2035</v>
      </c>
      <c r="B19" s="2">
        <f>SUM('Crèche d''Escalquens'!D32,'Crèche d''Ayguesvives'!D32,'Ecole Mat Labège'!D32,'Pool House'!D32,'Mairie Labège'!D32,'Atelier d''Aureville'!D32,'MJC Ayguesvives'!D32,'MdS Escalquens'!D32,'Esp Berjean Escalquens'!D32,'SdF Noueilles'!D32,'Video proj'!D32,Sono!D32)</f>
        <v>10649.2565</v>
      </c>
    </row>
    <row r="20" spans="1:2" x14ac:dyDescent="0.25">
      <c r="A20" s="2">
        <v>2036</v>
      </c>
      <c r="B20" s="2">
        <f>SUM('Crèche d''Escalquens'!D33,'Crèche d''Ayguesvives'!D33,'Ecole Mat Labège'!D33,'Pool House'!D33,'Mairie Labège'!D33,'Atelier d''Aureville'!D33,'MJC Ayguesvives'!D33,'MdS Escalquens'!D33,'Esp Berjean Escalquens'!D33,'SdF Noueilles'!D33,'Video proj'!D33,Sono!D33)</f>
        <v>10649.2565</v>
      </c>
    </row>
    <row r="21" spans="1:2" x14ac:dyDescent="0.25">
      <c r="A21" s="2">
        <v>2037</v>
      </c>
      <c r="B21" s="2">
        <f>SUM('Crèche d''Escalquens'!D34,'Crèche d''Ayguesvives'!D34,'Ecole Mat Labège'!D34,'Pool House'!D34,'Mairie Labège'!D34,'Atelier d''Aureville'!D34,'MJC Ayguesvives'!D34,'MdS Escalquens'!D34,'Esp Berjean Escalquens'!D34,'SdF Noueilles'!D34,'Video proj'!D34,Sono!D34)</f>
        <v>10649.2565</v>
      </c>
    </row>
    <row r="22" spans="1:2" x14ac:dyDescent="0.25">
      <c r="A22" s="2">
        <v>2038</v>
      </c>
      <c r="B22" s="2">
        <f>SUM('Crèche d''Escalquens'!D35,'Crèche d''Ayguesvives'!D35,'Ecole Mat Labège'!D35,'Pool House'!D35,'Mairie Labège'!D35,'Atelier d''Aureville'!D35,'MJC Ayguesvives'!D35,'MdS Escalquens'!D35,'Esp Berjean Escalquens'!D35,'SdF Noueilles'!D35,'Video proj'!D35,Sono!D35)</f>
        <v>7913.1526875</v>
      </c>
    </row>
    <row r="23" spans="1:2" x14ac:dyDescent="0.25">
      <c r="A23" s="2">
        <v>2039</v>
      </c>
      <c r="B23" s="2">
        <f>SUM('Crèche d''Escalquens'!D36,'Crèche d''Ayguesvives'!D36,'Ecole Mat Labège'!D36,'Pool House'!D36,'Mairie Labège'!D36,'Atelier d''Aureville'!D36,'MJC Ayguesvives'!D36,'MdS Escalquens'!D36,'Esp Berjean Escalquens'!D36,'SdF Noueilles'!D36,'Video proj'!D36,Sono!D36)</f>
        <v>400.85173333333341</v>
      </c>
    </row>
    <row r="24" spans="1:2" x14ac:dyDescent="0.25">
      <c r="A24" s="2">
        <v>2040</v>
      </c>
      <c r="B24" s="2">
        <f>SUM('Crèche d''Escalquens'!D37,'Crèche d''Ayguesvives'!D37,'Ecole Mat Labège'!D37,'Pool House'!D37,'Mairie Labège'!D37,'Atelier d''Aureville'!D37,'MJC Ayguesvives'!D37,'MdS Escalquens'!D37,'Esp Berjean Escalquens'!D37,'SdF Noueilles'!D37,'Video proj'!D37,Sono!D37)</f>
        <v>0</v>
      </c>
    </row>
    <row r="25" spans="1:2" x14ac:dyDescent="0.25">
      <c r="A25" s="2">
        <v>2041</v>
      </c>
      <c r="B25" s="2">
        <f>SUM('Crèche d''Escalquens'!D38,'Crèche d''Ayguesvives'!D38,'Ecole Mat Labège'!D38,'Pool House'!D38,'Mairie Labège'!D38,'Atelier d''Aureville'!D38,'MJC Ayguesvives'!D38,'MdS Escalquens'!D38,'Esp Berjean Escalquens'!D38,'SdF Noueilles'!D38,'Video proj'!D38,Sono!D38)</f>
        <v>0</v>
      </c>
    </row>
    <row r="26" spans="1:2" x14ac:dyDescent="0.25">
      <c r="A26" s="2">
        <v>2042</v>
      </c>
      <c r="B26" s="2">
        <f>SUM('Crèche d''Escalquens'!D39,'Crèche d''Ayguesvives'!D39,'Ecole Mat Labège'!D39,'Pool House'!D39,'Mairie Labège'!D39,'Atelier d''Aureville'!D39,'MJC Ayguesvives'!D39,'MdS Escalquens'!D39,'Esp Berjean Escalquens'!D39,'SdF Noueilles'!D39,'Video proj'!D39,Sono!D39)</f>
        <v>0</v>
      </c>
    </row>
    <row r="27" spans="1:2" x14ac:dyDescent="0.25">
      <c r="A27" s="2">
        <v>2043</v>
      </c>
      <c r="B27" s="2">
        <f>SUM('Crèche d''Escalquens'!D40,'Crèche d''Ayguesvives'!D40,'Ecole Mat Labège'!D40,'Pool House'!D40,'Mairie Labège'!D40,'Atelier d''Aureville'!D40,'MJC Ayguesvives'!D40,'MdS Escalquens'!D40,'Esp Berjean Escalquens'!D40,'SdF Noueilles'!D40,'Video proj'!D40,Sono!D40)</f>
        <v>0</v>
      </c>
    </row>
    <row r="28" spans="1:2" x14ac:dyDescent="0.25">
      <c r="A28" s="2">
        <v>2044</v>
      </c>
      <c r="B28" s="2">
        <f>SUM('Crèche d''Escalquens'!D41,'Crèche d''Ayguesvives'!D41,'Ecole Mat Labège'!D41,'Pool House'!D41,'Mairie Labège'!D41,'Atelier d''Aureville'!D41,'MJC Ayguesvives'!D41,'MdS Escalquens'!D41,'Esp Berjean Escalquens'!D41,'SdF Noueilles'!D41,'Video proj'!D41,Sono!D41)</f>
        <v>0</v>
      </c>
    </row>
    <row r="29" spans="1:2" x14ac:dyDescent="0.25">
      <c r="A29" s="2">
        <v>2045</v>
      </c>
      <c r="B29" s="2">
        <f>SUM('Crèche d''Escalquens'!D42,'Crèche d''Ayguesvives'!D42,'Ecole Mat Labège'!D42,'Pool House'!D42,'Mairie Labège'!D42,'Atelier d''Aureville'!D42,'MJC Ayguesvives'!D42,'MdS Escalquens'!D42,'Esp Berjean Escalquens'!D42,'SdF Noueilles'!D42,'Video proj'!D42,Sono!D42)</f>
        <v>0</v>
      </c>
    </row>
    <row r="30" spans="1:2" x14ac:dyDescent="0.25">
      <c r="A30" s="2">
        <v>2046</v>
      </c>
      <c r="B30" s="2">
        <f>SUM('Crèche d''Escalquens'!D43,'Crèche d''Ayguesvives'!D43,'Ecole Mat Labège'!D43,'Pool House'!D43,'Mairie Labège'!D43,'Atelier d''Aureville'!D43,'MJC Ayguesvives'!D43,'MdS Escalquens'!D43,'Esp Berjean Escalquens'!D43,'SdF Noueilles'!D43,'Video proj'!D43,Sono!D43)</f>
        <v>0</v>
      </c>
    </row>
    <row r="31" spans="1:2" x14ac:dyDescent="0.25">
      <c r="A31" s="2">
        <v>2047</v>
      </c>
      <c r="B31" s="2">
        <f>SUM('Crèche d''Escalquens'!D44,'Crèche d''Ayguesvives'!D44,'Ecole Mat Labège'!D44,'Pool House'!D44,'Mairie Labège'!D44,'Atelier d''Aureville'!D44,'MJC Ayguesvives'!D44,'MdS Escalquens'!D44,'Esp Berjean Escalquens'!D44,'SdF Noueilles'!D44,'Video proj'!D44,Sono!D44)</f>
        <v>0</v>
      </c>
    </row>
    <row r="32" spans="1:2" x14ac:dyDescent="0.25">
      <c r="A32" s="2">
        <v>2048</v>
      </c>
      <c r="B32" s="2">
        <f>SUM('Crèche d''Escalquens'!D45,'Crèche d''Ayguesvives'!D45,'Ecole Mat Labège'!D45,'Pool House'!D45,'Mairie Labège'!D45,'Atelier d''Aureville'!D45,'MJC Ayguesvives'!D45,'MdS Escalquens'!D45,'Esp Berjean Escalquens'!D45,'SdF Noueilles'!D45,'Video proj'!D45,Sono!D45)</f>
        <v>0</v>
      </c>
    </row>
    <row r="33" spans="1:2" x14ac:dyDescent="0.25">
      <c r="A33" s="2">
        <v>2049</v>
      </c>
      <c r="B33" s="2">
        <f>SUM('Crèche d''Escalquens'!D46,'Crèche d''Ayguesvives'!D46,'Ecole Mat Labège'!D46,'Pool House'!D46,'Mairie Labège'!D46,'Atelier d''Aureville'!D46,'MJC Ayguesvives'!D46,'MdS Escalquens'!D46,'Esp Berjean Escalquens'!D46,'SdF Noueilles'!D46,'Video proj'!D46,Sono!D46)</f>
        <v>0</v>
      </c>
    </row>
    <row r="34" spans="1:2" x14ac:dyDescent="0.25">
      <c r="A34" s="2">
        <v>2050</v>
      </c>
      <c r="B34" s="2">
        <f>SUM('Crèche d''Escalquens'!D47,'Crèche d''Ayguesvives'!D47,'Ecole Mat Labège'!D47,'Pool House'!D47,'Mairie Labège'!D47,'Atelier d''Aureville'!D47,'MJC Ayguesvives'!D47,'MdS Escalquens'!D47,'Esp Berjean Escalquens'!D47,'SdF Noueilles'!D47,'Video proj'!D47,Sono!D47)</f>
        <v>0</v>
      </c>
    </row>
    <row r="35" spans="1:2" x14ac:dyDescent="0.25">
      <c r="A35" s="2">
        <v>2051</v>
      </c>
      <c r="B35" s="2">
        <f>SUM('Crèche d''Escalquens'!D48,'Crèche d''Ayguesvives'!D48,'Ecole Mat Labège'!D48,'Pool House'!D48,'Mairie Labège'!D48,'Atelier d''Aureville'!D48,'MJC Ayguesvives'!D48,'MdS Escalquens'!D48,'Esp Berjean Escalquens'!D48,'SdF Noueilles'!D48,'Video proj'!D48,Sono!D48)</f>
        <v>0</v>
      </c>
    </row>
    <row r="36" spans="1:2" x14ac:dyDescent="0.25">
      <c r="A36" s="2">
        <v>2052</v>
      </c>
      <c r="B36" s="2">
        <f>SUM('Crèche d''Escalquens'!D49,'Crèche d''Ayguesvives'!D49,'Ecole Mat Labège'!D49,'Pool House'!D49,'Mairie Labège'!D49,'Atelier d''Aureville'!D49,'MJC Ayguesvives'!D49,'MdS Escalquens'!D49,'Esp Berjean Escalquens'!D49,'SdF Noueilles'!D49,'Video proj'!D49,Sono!D49)</f>
        <v>0</v>
      </c>
    </row>
    <row r="37" spans="1:2" x14ac:dyDescent="0.25">
      <c r="A37" s="2">
        <v>2053</v>
      </c>
      <c r="B37" s="2">
        <f>SUM('Crèche d''Escalquens'!D50,'Crèche d''Ayguesvives'!D50,'Ecole Mat Labège'!D50,'Pool House'!D50,'Mairie Labège'!D50,'Atelier d''Aureville'!D50,'MJC Ayguesvives'!D50,'MdS Escalquens'!D50,'Esp Berjean Escalquens'!D50,'SdF Noueilles'!D50,'Video proj'!D50,Sono!D50)</f>
        <v>0</v>
      </c>
    </row>
    <row r="38" spans="1:2" x14ac:dyDescent="0.25">
      <c r="A38" s="2">
        <v>2054</v>
      </c>
      <c r="B38" s="2">
        <f>SUM('Crèche d''Escalquens'!D51,'Crèche d''Ayguesvives'!D51,'Ecole Mat Labège'!D51,'Pool House'!D51,'Mairie Labège'!D51,'Atelier d''Aureville'!D51,'MJC Ayguesvives'!D51,'MdS Escalquens'!D51,'Esp Berjean Escalquens'!D51,'SdF Noueilles'!D51,'Video proj'!D51,Sono!D51)</f>
        <v>0</v>
      </c>
    </row>
    <row r="39" spans="1:2" x14ac:dyDescent="0.25">
      <c r="A39" s="2">
        <v>2055</v>
      </c>
      <c r="B39" s="2">
        <f>SUM('Crèche d''Escalquens'!D52,'Crèche d''Ayguesvives'!D52,'Ecole Mat Labège'!D52,'Pool House'!D52,'Mairie Labège'!D52,'Atelier d''Aureville'!D52,'MJC Ayguesvives'!D52,'MdS Escalquens'!D52,'Esp Berjean Escalquens'!D52,'SdF Noueilles'!D52,'Video proj'!D52,Sono!D52)</f>
        <v>0</v>
      </c>
    </row>
    <row r="40" spans="1:2" x14ac:dyDescent="0.25">
      <c r="A40" s="2">
        <v>2056</v>
      </c>
      <c r="B40" s="2">
        <f>SUM('Crèche d''Escalquens'!D53,'Crèche d''Ayguesvives'!D53,'Ecole Mat Labège'!D53,'Pool House'!D53,'Mairie Labège'!D53,'Atelier d''Aureville'!D53,'MJC Ayguesvives'!D53,'MdS Escalquens'!D53,'Esp Berjean Escalquens'!D53,'SdF Noueilles'!D53,'Video proj'!D53,Sono!D53)</f>
        <v>0</v>
      </c>
    </row>
    <row r="41" spans="1:2" x14ac:dyDescent="0.25">
      <c r="A41" s="2">
        <v>2057</v>
      </c>
      <c r="B41" s="2">
        <f>SUM('Crèche d''Escalquens'!D54,'Crèche d''Ayguesvives'!D54,'Ecole Mat Labège'!D54,'Pool House'!D54,'Mairie Labège'!D54,'Atelier d''Aureville'!D54,'MJC Ayguesvives'!D54,'MdS Escalquens'!D54,'Esp Berjean Escalquens'!D54,'SdF Noueilles'!D54,'Video proj'!D54,Sono!D54)</f>
        <v>0</v>
      </c>
    </row>
    <row r="42" spans="1:2" x14ac:dyDescent="0.25">
      <c r="A42" s="2">
        <v>2058</v>
      </c>
      <c r="B42" s="2">
        <f>SUM('Crèche d''Escalquens'!D55,'Crèche d''Ayguesvives'!D55,'Ecole Mat Labège'!D55,'Pool House'!D55,'Mairie Labège'!D55,'Atelier d''Aureville'!D55,'MJC Ayguesvives'!D55,'MdS Escalquens'!D55,'Esp Berjean Escalquens'!D55,'SdF Noueilles'!D55,'Video proj'!D55,Sono!D55)</f>
        <v>0</v>
      </c>
    </row>
    <row r="43" spans="1:2" x14ac:dyDescent="0.25">
      <c r="A43" s="2">
        <v>2059</v>
      </c>
      <c r="B43" s="2">
        <f>SUM('Crèche d''Escalquens'!D56,'Crèche d''Ayguesvives'!D56,'Ecole Mat Labège'!D56,'Pool House'!D56,'Mairie Labège'!D56,'Atelier d''Aureville'!D56,'MJC Ayguesvives'!D56,'MdS Escalquens'!D56,'Esp Berjean Escalquens'!D56,'SdF Noueilles'!D56,'Video proj'!D56,Sono!D56)</f>
        <v>0</v>
      </c>
    </row>
    <row r="44" spans="1:2" x14ac:dyDescent="0.25">
      <c r="A44" s="2">
        <v>2060</v>
      </c>
      <c r="B44" s="2">
        <f>SUM('Crèche d''Escalquens'!D57,'Crèche d''Ayguesvives'!D57,'Ecole Mat Labège'!D57,'Pool House'!D57,'Mairie Labège'!D57,'Atelier d''Aureville'!D57,'MJC Ayguesvives'!D57,'MdS Escalquens'!D57,'Esp Berjean Escalquens'!D57,'SdF Noueilles'!D57,'Video proj'!D57,Sono!D57)</f>
        <v>0</v>
      </c>
    </row>
    <row r="45" spans="1:2" x14ac:dyDescent="0.25">
      <c r="A45" s="2">
        <v>2061</v>
      </c>
      <c r="B45" s="2">
        <f>SUM('Crèche d''Escalquens'!D58,'Crèche d''Ayguesvives'!D58,'Ecole Mat Labège'!D58,'Pool House'!D58,'Mairie Labège'!D58,'Atelier d''Aureville'!D58,'MJC Ayguesvives'!D58,'MdS Escalquens'!D58,'Esp Berjean Escalquens'!D58,'SdF Noueilles'!D58,'Video proj'!D58,Sono!D58)</f>
        <v>0</v>
      </c>
    </row>
    <row r="46" spans="1:2" x14ac:dyDescent="0.25">
      <c r="A46" s="2">
        <v>2062</v>
      </c>
      <c r="B46" s="2">
        <f>SUM('Crèche d''Escalquens'!D59,'Crèche d''Ayguesvives'!D59,'Ecole Mat Labège'!D59,'Pool House'!D59,'Mairie Labège'!D59,'Atelier d''Aureville'!D59,'MJC Ayguesvives'!D59,'MdS Escalquens'!D59,'Esp Berjean Escalquens'!D59,'SdF Noueilles'!D59,'Video proj'!D59,Sono!D59)</f>
        <v>0</v>
      </c>
    </row>
    <row r="47" spans="1:2" x14ac:dyDescent="0.25">
      <c r="A47" s="2">
        <v>2063</v>
      </c>
      <c r="B47" s="2">
        <f>SUM('Crèche d''Escalquens'!D60,'Crèche d''Ayguesvives'!D60,'Ecole Mat Labège'!D60,'Pool House'!D60,'Mairie Labège'!D60,'Atelier d''Aureville'!D60,'MJC Ayguesvives'!D60,'MdS Escalquens'!D60,'Esp Berjean Escalquens'!D60,'SdF Noueilles'!D60,'Video proj'!D60,Sono!D60)</f>
        <v>0</v>
      </c>
    </row>
    <row r="48" spans="1:2" x14ac:dyDescent="0.25">
      <c r="A48" s="2">
        <v>2064</v>
      </c>
      <c r="B48" s="2">
        <f>SUM('Crèche d''Escalquens'!D61,'Crèche d''Ayguesvives'!D61,'Ecole Mat Labège'!D61,'Pool House'!D61,'Mairie Labège'!D61,'Atelier d''Aureville'!D61,'MJC Ayguesvives'!D61,'MdS Escalquens'!D61,'Esp Berjean Escalquens'!D61,'SdF Noueilles'!D61,'Video proj'!D61,Sono!D61)</f>
        <v>0</v>
      </c>
    </row>
    <row r="49" spans="1:2" x14ac:dyDescent="0.25">
      <c r="A49" s="2">
        <v>2065</v>
      </c>
      <c r="B49" s="2">
        <f>SUM('Crèche d''Escalquens'!D62,'Crèche d''Ayguesvives'!D62,'Ecole Mat Labège'!D62,'Pool House'!D62,'Mairie Labège'!D62,'Atelier d''Aureville'!D62,'MJC Ayguesvives'!D62,'MdS Escalquens'!D62,'Esp Berjean Escalquens'!D62,'SdF Noueilles'!D62,'Video proj'!D62,Sono!D62)</f>
        <v>0</v>
      </c>
    </row>
    <row r="50" spans="1:2" x14ac:dyDescent="0.25">
      <c r="A50" s="2">
        <v>2066</v>
      </c>
      <c r="B50" s="2">
        <f>SUM('Crèche d''Escalquens'!D63,'Crèche d''Ayguesvives'!D63,'Ecole Mat Labège'!D63,'Pool House'!D63,'Mairie Labège'!D63,'Atelier d''Aureville'!D63,'MJC Ayguesvives'!D63,'MdS Escalquens'!D63,'Esp Berjean Escalquens'!D63,'SdF Noueilles'!D63,'Video proj'!D63,Sono!D63)</f>
        <v>0</v>
      </c>
    </row>
    <row r="51" spans="1:2" x14ac:dyDescent="0.25">
      <c r="A51" s="2">
        <v>2067</v>
      </c>
      <c r="B51" s="2">
        <f>SUM('Crèche d''Escalquens'!D64,'Crèche d''Ayguesvives'!D64,'Ecole Mat Labège'!D64,'Pool House'!D64,'Mairie Labège'!D64,'Atelier d''Aureville'!D64,'MJC Ayguesvives'!D64,'MdS Escalquens'!D64,'Esp Berjean Escalquens'!D64,'SdF Noueilles'!D64,'Video proj'!D64,Sono!D64)</f>
        <v>0</v>
      </c>
    </row>
    <row r="52" spans="1:2" x14ac:dyDescent="0.25">
      <c r="A52" s="2">
        <v>2068</v>
      </c>
      <c r="B52" s="2">
        <f>SUM('Crèche d''Escalquens'!D65,'Crèche d''Ayguesvives'!D65,'Ecole Mat Labège'!D65,'Pool House'!D65,'Mairie Labège'!D65,'Atelier d''Aureville'!D65,'MJC Ayguesvives'!D65,'MdS Escalquens'!D65,'Esp Berjean Escalquens'!D65,'SdF Noueilles'!D65,'Video proj'!D65,Sono!D65)</f>
        <v>0</v>
      </c>
    </row>
    <row r="53" spans="1:2" x14ac:dyDescent="0.25">
      <c r="A53" s="2">
        <v>2069</v>
      </c>
      <c r="B53" s="2">
        <f>SUM('Crèche d''Escalquens'!D66,'Crèche d''Ayguesvives'!D66,'Ecole Mat Labège'!D66,'Pool House'!D66,'Mairie Labège'!D66,'Atelier d''Aureville'!D66,'MJC Ayguesvives'!D66,'MdS Escalquens'!D66,'Esp Berjean Escalquens'!D66,'SdF Noueilles'!D66,'Video proj'!D66,Sono!D66)</f>
        <v>0</v>
      </c>
    </row>
    <row r="54" spans="1:2" x14ac:dyDescent="0.25">
      <c r="A54" s="2">
        <v>2070</v>
      </c>
      <c r="B54" s="2">
        <f>SUM('Crèche d''Escalquens'!D67,'Crèche d''Ayguesvives'!D67,'Ecole Mat Labège'!D67,'Pool House'!D67,'Mairie Labège'!D67,'Atelier d''Aureville'!D67,'MJC Ayguesvives'!D67,'MdS Escalquens'!D67,'Esp Berjean Escalquens'!D67,'SdF Noueilles'!D67,'Video proj'!D67,Sono!D67)</f>
        <v>0</v>
      </c>
    </row>
    <row r="55" spans="1:2" x14ac:dyDescent="0.25">
      <c r="A55" s="2">
        <v>2071</v>
      </c>
      <c r="B55" s="2">
        <f>SUM('Crèche d''Escalquens'!D68,'Crèche d''Ayguesvives'!D68,'Ecole Mat Labège'!D68,'Pool House'!D68,'Mairie Labège'!D68,'Atelier d''Aureville'!D68,'MJC Ayguesvives'!D68,'MdS Escalquens'!D68,'Esp Berjean Escalquens'!D68,'SdF Noueilles'!D68,'Video proj'!D68,Sono!D68)</f>
        <v>0</v>
      </c>
    </row>
    <row r="56" spans="1:2" x14ac:dyDescent="0.25">
      <c r="A56" s="2">
        <v>2072</v>
      </c>
      <c r="B56" s="2">
        <f>SUM('Crèche d''Escalquens'!D69,'Crèche d''Ayguesvives'!D69,'Ecole Mat Labège'!D69,'Pool House'!D69,'Mairie Labège'!D69,'Atelier d''Aureville'!D69,'MJC Ayguesvives'!D69,'MdS Escalquens'!D69,'Esp Berjean Escalquens'!D69,'SdF Noueilles'!D69,'Video proj'!D69,Sono!D69)</f>
        <v>0</v>
      </c>
    </row>
    <row r="57" spans="1:2" x14ac:dyDescent="0.25">
      <c r="A57" s="2">
        <v>2073</v>
      </c>
      <c r="B57" s="2">
        <f>SUM('Crèche d''Escalquens'!D70,'Crèche d''Ayguesvives'!D70,'Ecole Mat Labège'!D70,'Pool House'!D70,'Mairie Labège'!D70,'Atelier d''Aureville'!D70,'MJC Ayguesvives'!D70,'MdS Escalquens'!D70,'Esp Berjean Escalquens'!D70,'SdF Noueilles'!D70,'Video proj'!D70,Sono!D70)</f>
        <v>0</v>
      </c>
    </row>
    <row r="58" spans="1:2" x14ac:dyDescent="0.25">
      <c r="A58" s="2">
        <v>2074</v>
      </c>
      <c r="B58" s="2">
        <f>SUM('Crèche d''Escalquens'!D71,'Crèche d''Ayguesvives'!D71,'Ecole Mat Labège'!D71,'Pool House'!D71,'Mairie Labège'!D71,'Atelier d''Aureville'!D71,'MJC Ayguesvives'!D71,'MdS Escalquens'!D71,'Esp Berjean Escalquens'!D71,'SdF Noueilles'!D71,'Video proj'!D71,Sono!D71)</f>
        <v>0</v>
      </c>
    </row>
    <row r="59" spans="1:2" x14ac:dyDescent="0.25">
      <c r="A59" s="2">
        <v>2075</v>
      </c>
      <c r="B59" s="2">
        <f>SUM('Crèche d''Escalquens'!D72,'Crèche d''Ayguesvives'!D72,'Ecole Mat Labège'!D72,'Pool House'!D72,'Mairie Labège'!D72,'Atelier d''Aureville'!D72,'MJC Ayguesvives'!D72,'MdS Escalquens'!D72,'Esp Berjean Escalquens'!D72,'SdF Noueilles'!D72,'Video proj'!D72,Sono!D72)</f>
        <v>0</v>
      </c>
    </row>
    <row r="60" spans="1:2" x14ac:dyDescent="0.25">
      <c r="A60" s="2">
        <v>2076</v>
      </c>
      <c r="B60" s="2">
        <f>SUM('Crèche d''Escalquens'!D73,'Crèche d''Ayguesvives'!D73,'Ecole Mat Labège'!D73,'Pool House'!D73,'Mairie Labège'!D73,'Atelier d''Aureville'!D73,'MJC Ayguesvives'!D73,'MdS Escalquens'!D73,'Esp Berjean Escalquens'!D73,'SdF Noueilles'!D73,'Video proj'!D73,Sono!D73)</f>
        <v>0</v>
      </c>
    </row>
    <row r="61" spans="1:2" x14ac:dyDescent="0.25">
      <c r="A61" s="2">
        <v>2077</v>
      </c>
      <c r="B61" s="2">
        <f>SUM('Crèche d''Escalquens'!D74,'Crèche d''Ayguesvives'!D74,'Ecole Mat Labège'!D74,'Pool House'!D74,'Mairie Labège'!D74,'Atelier d''Aureville'!D74,'MJC Ayguesvives'!D74,'MdS Escalquens'!D74,'Esp Berjean Escalquens'!D74,'SdF Noueilles'!D74,'Video proj'!D74,Sono!D74)</f>
        <v>0</v>
      </c>
    </row>
    <row r="62" spans="1:2" x14ac:dyDescent="0.25">
      <c r="A62" s="2">
        <v>2078</v>
      </c>
      <c r="B62" s="2">
        <f>SUM('Crèche d''Escalquens'!D75,'Crèche d''Ayguesvives'!D75,'Ecole Mat Labège'!D75,'Pool House'!D75,'Mairie Labège'!D75,'Atelier d''Aureville'!D75,'MJC Ayguesvives'!D75,'MdS Escalquens'!D75,'Esp Berjean Escalquens'!D75,'SdF Noueilles'!D75,'Video proj'!D75,Sono!D75)</f>
        <v>0</v>
      </c>
    </row>
    <row r="63" spans="1:2" x14ac:dyDescent="0.25">
      <c r="A63" s="2">
        <v>2079</v>
      </c>
      <c r="B63" s="2">
        <f>SUM('Crèche d''Escalquens'!D76,'Crèche d''Ayguesvives'!D76,'Ecole Mat Labège'!D76,'Pool House'!D76,'Mairie Labège'!D76,'Atelier d''Aureville'!D76,'MJC Ayguesvives'!D76,'MdS Escalquens'!D76,'Esp Berjean Escalquens'!D76,'SdF Noueilles'!D76,'Video proj'!D76,Sono!D76)</f>
        <v>0</v>
      </c>
    </row>
    <row r="64" spans="1:2" x14ac:dyDescent="0.25">
      <c r="A64" s="2">
        <v>2080</v>
      </c>
      <c r="B64" s="2">
        <f>SUM('Crèche d''Escalquens'!D77,'Crèche d''Ayguesvives'!D77,'Ecole Mat Labège'!D77,'Pool House'!D77,'Mairie Labège'!D77,'Atelier d''Aureville'!D77,'MJC Ayguesvives'!D77,'MdS Escalquens'!D77,'Esp Berjean Escalquens'!D77,'SdF Noueilles'!D77,'Video proj'!D77,Sono!D77)</f>
        <v>0</v>
      </c>
    </row>
    <row r="65" spans="1:2" x14ac:dyDescent="0.25">
      <c r="A65" s="2">
        <v>2081</v>
      </c>
      <c r="B65" s="2">
        <f>SUM('Crèche d''Escalquens'!D78,'Crèche d''Ayguesvives'!D78,'Ecole Mat Labège'!D78,'Pool House'!D78,'Mairie Labège'!D78,'Atelier d''Aureville'!D78,'MJC Ayguesvives'!D78,'MdS Escalquens'!D78,'Esp Berjean Escalquens'!D78,'SdF Noueilles'!D78,'Video proj'!D78,Sono!D78)</f>
        <v>0</v>
      </c>
    </row>
    <row r="66" spans="1:2" x14ac:dyDescent="0.25">
      <c r="A66" s="2">
        <v>2082</v>
      </c>
      <c r="B66" s="2">
        <f>SUM('Crèche d''Escalquens'!D79,'Crèche d''Ayguesvives'!D79,'Ecole Mat Labège'!D79,'Pool House'!D79,'Mairie Labège'!D79,'Atelier d''Aureville'!D79,'MJC Ayguesvives'!D79,'MdS Escalquens'!D79,'Esp Berjean Escalquens'!D79,'SdF Noueilles'!D79,'Video proj'!D79,Sono!D79)</f>
        <v>0</v>
      </c>
    </row>
    <row r="67" spans="1:2" x14ac:dyDescent="0.25">
      <c r="A67" s="2">
        <v>2083</v>
      </c>
      <c r="B67" s="2">
        <f>SUM('Crèche d''Escalquens'!D80,'Crèche d''Ayguesvives'!D80,'Ecole Mat Labège'!D80,'Pool House'!D80,'Mairie Labège'!D80,'Atelier d''Aureville'!D80,'MJC Ayguesvives'!D80,'MdS Escalquens'!D80,'Esp Berjean Escalquens'!D80,'SdF Noueilles'!D80,'Video proj'!D80,Sono!D80)</f>
        <v>0</v>
      </c>
    </row>
    <row r="68" spans="1:2" x14ac:dyDescent="0.25">
      <c r="A68" s="2">
        <v>2084</v>
      </c>
      <c r="B68" s="2">
        <f>SUM('Crèche d''Escalquens'!D81,'Crèche d''Ayguesvives'!D81,'Ecole Mat Labège'!D81,'Pool House'!D81,'Mairie Labège'!D81,'Atelier d''Aureville'!D81,'MJC Ayguesvives'!D81,'MdS Escalquens'!D81,'Esp Berjean Escalquens'!D81,'SdF Noueilles'!D81,'Video proj'!D81,Sono!D81)</f>
        <v>0</v>
      </c>
    </row>
    <row r="69" spans="1:2" x14ac:dyDescent="0.25">
      <c r="A69" s="2">
        <v>2085</v>
      </c>
      <c r="B69" s="2">
        <f>SUM('Crèche d''Escalquens'!D82,'Crèche d''Ayguesvives'!D82,'Ecole Mat Labège'!D82,'Pool House'!D82,'Mairie Labège'!D82,'Atelier d''Aureville'!D82,'MJC Ayguesvives'!D82,'MdS Escalquens'!D82,'Esp Berjean Escalquens'!D82,'SdF Noueilles'!D82,'Video proj'!D82,Sono!D82)</f>
        <v>0</v>
      </c>
    </row>
    <row r="70" spans="1:2" x14ac:dyDescent="0.25">
      <c r="A70" s="2">
        <v>2086</v>
      </c>
      <c r="B70" s="2">
        <f>SUM('Crèche d''Escalquens'!D83,'Crèche d''Ayguesvives'!D83,'Ecole Mat Labège'!D83,'Pool House'!D83,'Mairie Labège'!D83,'Atelier d''Aureville'!D83,'MJC Ayguesvives'!D83,'MdS Escalquens'!D83,'Esp Berjean Escalquens'!D83,'SdF Noueilles'!D83,'Video proj'!D83,Sono!D83)</f>
        <v>0</v>
      </c>
    </row>
    <row r="71" spans="1:2" x14ac:dyDescent="0.25">
      <c r="A71" s="2">
        <v>2087</v>
      </c>
      <c r="B71" s="2">
        <f>SUM('Crèche d''Escalquens'!D84,'Crèche d''Ayguesvives'!D84,'Ecole Mat Labège'!D84,'Pool House'!D84,'Mairie Labège'!D84,'Atelier d''Aureville'!D84,'MJC Ayguesvives'!D84,'MdS Escalquens'!D84,'Esp Berjean Escalquens'!D84,'SdF Noueilles'!D84,'Video proj'!D84,Sono!D84)</f>
        <v>0</v>
      </c>
    </row>
    <row r="72" spans="1:2" x14ac:dyDescent="0.25">
      <c r="A72" s="2">
        <v>2088</v>
      </c>
      <c r="B72" s="2">
        <f>SUM('Crèche d''Escalquens'!D85,'Crèche d''Ayguesvives'!D85,'Ecole Mat Labège'!D85,'Pool House'!D85,'Mairie Labège'!D85,'Atelier d''Aureville'!D85,'MJC Ayguesvives'!D85,'MdS Escalquens'!D85,'Esp Berjean Escalquens'!D85,'SdF Noueilles'!D85,'Video proj'!D85,Sono!D85)</f>
        <v>0</v>
      </c>
    </row>
    <row r="73" spans="1:2" x14ac:dyDescent="0.25">
      <c r="A73" s="2">
        <v>2089</v>
      </c>
      <c r="B73" s="2">
        <f>SUM('Crèche d''Escalquens'!D86,'Crèche d''Ayguesvives'!D86,'Ecole Mat Labège'!D86,'Pool House'!D86,'Mairie Labège'!D86,'Atelier d''Aureville'!D86,'MJC Ayguesvives'!D86,'MdS Escalquens'!D86,'Esp Berjean Escalquens'!D86,'SdF Noueilles'!D86,'Video proj'!D86,Sono!D86)</f>
        <v>0</v>
      </c>
    </row>
    <row r="74" spans="1:2" x14ac:dyDescent="0.25">
      <c r="A74" s="2">
        <v>2090</v>
      </c>
      <c r="B74" s="2">
        <f>SUM('Crèche d''Escalquens'!D87,'Crèche d''Ayguesvives'!D87,'Ecole Mat Labège'!D87,'Pool House'!D87,'Mairie Labège'!D87,'Atelier d''Aureville'!D87,'MJC Ayguesvives'!D87,'MdS Escalquens'!D87,'Esp Berjean Escalquens'!D87,'SdF Noueilles'!D87,'Video proj'!D87,Sono!D87)</f>
        <v>0</v>
      </c>
    </row>
    <row r="75" spans="1:2" x14ac:dyDescent="0.25">
      <c r="A75" s="2">
        <v>2091</v>
      </c>
      <c r="B75" s="2">
        <f>SUM('Crèche d''Escalquens'!D88,'Crèche d''Ayguesvives'!D88,'Ecole Mat Labège'!D88,'Pool House'!D88,'Mairie Labège'!D88,'Atelier d''Aureville'!D88,'MJC Ayguesvives'!D88,'MdS Escalquens'!D88,'Esp Berjean Escalquens'!D88,'SdF Noueilles'!D88,'Video proj'!D88,Sono!D88)</f>
        <v>0</v>
      </c>
    </row>
    <row r="76" spans="1:2" x14ac:dyDescent="0.25">
      <c r="A76" s="2">
        <v>2092</v>
      </c>
      <c r="B76" s="2">
        <f>SUM('Crèche d''Escalquens'!D89,'Crèche d''Ayguesvives'!D89,'Ecole Mat Labège'!D89,'Pool House'!D89,'Mairie Labège'!D89,'Atelier d''Aureville'!D89,'MJC Ayguesvives'!D89,'MdS Escalquens'!D89,'Esp Berjean Escalquens'!D89,'SdF Noueilles'!D89,'Video proj'!D89,Sono!D89)</f>
        <v>0</v>
      </c>
    </row>
    <row r="77" spans="1:2" x14ac:dyDescent="0.25">
      <c r="A77" s="2">
        <v>2093</v>
      </c>
      <c r="B77" s="2">
        <f>SUM('Crèche d''Escalquens'!D90,'Crèche d''Ayguesvives'!D90,'Ecole Mat Labège'!D90,'Pool House'!D90,'Mairie Labège'!D90,'Atelier d''Aureville'!D90,'MJC Ayguesvives'!D90,'MdS Escalquens'!D90,'Esp Berjean Escalquens'!D90,'SdF Noueilles'!D90,'Video proj'!D90,Sono!D90)</f>
        <v>0</v>
      </c>
    </row>
    <row r="78" spans="1:2" x14ac:dyDescent="0.25">
      <c r="A78" s="2">
        <v>2094</v>
      </c>
      <c r="B78" s="2">
        <f>SUM('Crèche d''Escalquens'!D91,'Crèche d''Ayguesvives'!D91,'Ecole Mat Labège'!D91,'Pool House'!D91,'Mairie Labège'!D91,'Atelier d''Aureville'!D91,'MJC Ayguesvives'!D91,'MdS Escalquens'!D91,'Esp Berjean Escalquens'!D91,'SdF Noueilles'!D91,'Video proj'!D91,Sono!D91)</f>
        <v>0</v>
      </c>
    </row>
    <row r="79" spans="1:2" x14ac:dyDescent="0.25">
      <c r="A79" s="2">
        <v>2095</v>
      </c>
      <c r="B79" s="2">
        <f>SUM('Crèche d''Escalquens'!D92,'Crèche d''Ayguesvives'!D92,'Ecole Mat Labège'!D92,'Pool House'!D92,'Mairie Labège'!D92,'Atelier d''Aureville'!D92,'MJC Ayguesvives'!D92,'MdS Escalquens'!D92,'Esp Berjean Escalquens'!D92,'SdF Noueilles'!D92,'Video proj'!D92,Sono!D92)</f>
        <v>0</v>
      </c>
    </row>
    <row r="80" spans="1:2" x14ac:dyDescent="0.25">
      <c r="A80" s="2">
        <v>2096</v>
      </c>
      <c r="B80" s="2">
        <f>SUM('Crèche d''Escalquens'!D93,'Crèche d''Ayguesvives'!D93,'Ecole Mat Labège'!D93,'Pool House'!D93,'Mairie Labège'!D93,'Atelier d''Aureville'!D93,'MJC Ayguesvives'!D93,'MdS Escalquens'!D93,'Esp Berjean Escalquens'!D93,'SdF Noueilles'!D93,'Video proj'!D93,Sono!D93)</f>
        <v>0</v>
      </c>
    </row>
    <row r="81" spans="1:2" x14ac:dyDescent="0.25">
      <c r="A81" s="2">
        <v>2097</v>
      </c>
      <c r="B81" s="2">
        <f>SUM('Crèche d''Escalquens'!D94,'Crèche d''Ayguesvives'!D94,'Ecole Mat Labège'!D94,'Pool House'!D94,'Mairie Labège'!D94,'Atelier d''Aureville'!D94,'MJC Ayguesvives'!D94,'MdS Escalquens'!D94,'Esp Berjean Escalquens'!D94,'SdF Noueilles'!D94,'Video proj'!D94,Sono!D94)</f>
        <v>0</v>
      </c>
    </row>
    <row r="82" spans="1:2" x14ac:dyDescent="0.25">
      <c r="A82" s="2">
        <v>2098</v>
      </c>
    </row>
    <row r="83" spans="1:2" x14ac:dyDescent="0.25">
      <c r="A83" s="2">
        <v>2099</v>
      </c>
    </row>
    <row r="84" spans="1:2" x14ac:dyDescent="0.25">
      <c r="A84" s="2">
        <v>2100</v>
      </c>
    </row>
    <row r="85" spans="1:2" x14ac:dyDescent="0.25">
      <c r="A85" s="2">
        <v>2101</v>
      </c>
    </row>
    <row r="86" spans="1:2" x14ac:dyDescent="0.25">
      <c r="A86" s="2">
        <v>2102</v>
      </c>
    </row>
    <row r="87" spans="1:2" x14ac:dyDescent="0.25">
      <c r="A87" s="2">
        <v>2103</v>
      </c>
    </row>
    <row r="88" spans="1:2" x14ac:dyDescent="0.25">
      <c r="A88" s="2">
        <v>2104</v>
      </c>
    </row>
    <row r="89" spans="1:2" x14ac:dyDescent="0.25">
      <c r="A89" s="2">
        <v>2105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28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4" t="s">
        <v>5</v>
      </c>
      <c r="C7" s="55"/>
      <c r="D7" s="8">
        <v>20340.32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20340.32</v>
      </c>
      <c r="D16" s="28">
        <f>D7*F7*F8/360</f>
        <v>895.53908888888895</v>
      </c>
      <c r="E16" s="28">
        <f>D16</f>
        <v>895.53908888888895</v>
      </c>
      <c r="F16" s="29">
        <f>C16-D16</f>
        <v>19444.780911111109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19444.780911111109</v>
      </c>
      <c r="D17" s="28">
        <f t="shared" ref="D17:D41" si="3">IF(B17="","",IF(B17=$F$6+$D$10,$D$7*$F$7*(360-$F$8)/360,$D$7*$F$7))</f>
        <v>1017.0160000000001</v>
      </c>
      <c r="E17" s="28">
        <f t="shared" ref="E17:E41" si="4">IF(OR(E16=$D$7,E16=""),"",E16+D17)</f>
        <v>1912.555088888889</v>
      </c>
      <c r="F17" s="29">
        <f t="shared" ref="F17:F41" si="5">IF(OR(E16=$D$7,E16=""),"",C17-D17)</f>
        <v>18427.76491111111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18427.76491111111</v>
      </c>
      <c r="D18" s="28">
        <f t="shared" si="3"/>
        <v>1017.0160000000001</v>
      </c>
      <c r="E18" s="28">
        <f t="shared" si="4"/>
        <v>2929.5710888888889</v>
      </c>
      <c r="F18" s="29">
        <f t="shared" si="5"/>
        <v>17410.74891111111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17410.74891111111</v>
      </c>
      <c r="D19" s="28">
        <f t="shared" si="3"/>
        <v>1017.0160000000001</v>
      </c>
      <c r="E19" s="28">
        <f t="shared" si="4"/>
        <v>3946.587088888889</v>
      </c>
      <c r="F19" s="29">
        <f t="shared" si="5"/>
        <v>16393.73291111111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16393.73291111111</v>
      </c>
      <c r="D20" s="28">
        <f t="shared" si="3"/>
        <v>1017.0160000000001</v>
      </c>
      <c r="E20" s="28">
        <f t="shared" si="4"/>
        <v>4963.603088888889</v>
      </c>
      <c r="F20" s="29">
        <f t="shared" si="5"/>
        <v>15376.716911111111</v>
      </c>
      <c r="G20" s="1"/>
    </row>
    <row r="21" spans="1:8" x14ac:dyDescent="0.25">
      <c r="A21" s="1">
        <f t="shared" si="0"/>
        <v>7</v>
      </c>
      <c r="B21" s="27">
        <f t="shared" si="1"/>
        <v>2024</v>
      </c>
      <c r="C21" s="28">
        <f t="shared" si="2"/>
        <v>15376.716911111111</v>
      </c>
      <c r="D21" s="28">
        <f t="shared" si="3"/>
        <v>1017.0160000000001</v>
      </c>
      <c r="E21" s="28">
        <f t="shared" si="4"/>
        <v>5980.6190888888887</v>
      </c>
      <c r="F21" s="29">
        <f t="shared" si="5"/>
        <v>14359.700911111111</v>
      </c>
      <c r="G21" s="1"/>
    </row>
    <row r="22" spans="1:8" x14ac:dyDescent="0.25">
      <c r="A22" s="1">
        <f t="shared" si="0"/>
        <v>8</v>
      </c>
      <c r="B22" s="27">
        <f t="shared" si="1"/>
        <v>2025</v>
      </c>
      <c r="C22" s="28">
        <f t="shared" si="2"/>
        <v>14359.700911111111</v>
      </c>
      <c r="D22" s="28">
        <f t="shared" si="3"/>
        <v>1017.0160000000001</v>
      </c>
      <c r="E22" s="28">
        <f t="shared" si="4"/>
        <v>6997.6350888888883</v>
      </c>
      <c r="F22" s="29">
        <f t="shared" si="5"/>
        <v>13342.684911111111</v>
      </c>
      <c r="G22" s="1"/>
    </row>
    <row r="23" spans="1:8" x14ac:dyDescent="0.25">
      <c r="A23" s="1">
        <f t="shared" si="0"/>
        <v>9</v>
      </c>
      <c r="B23" s="27">
        <f t="shared" si="1"/>
        <v>2026</v>
      </c>
      <c r="C23" s="28">
        <f t="shared" si="2"/>
        <v>13342.684911111111</v>
      </c>
      <c r="D23" s="28">
        <f t="shared" si="3"/>
        <v>1017.0160000000001</v>
      </c>
      <c r="E23" s="28">
        <f t="shared" si="4"/>
        <v>8014.6510888888879</v>
      </c>
      <c r="F23" s="29">
        <f t="shared" si="5"/>
        <v>12325.668911111112</v>
      </c>
      <c r="G23" s="1"/>
    </row>
    <row r="24" spans="1:8" x14ac:dyDescent="0.25">
      <c r="A24" s="1">
        <f t="shared" si="0"/>
        <v>10</v>
      </c>
      <c r="B24" s="27">
        <f t="shared" si="1"/>
        <v>2027</v>
      </c>
      <c r="C24" s="28">
        <f t="shared" si="2"/>
        <v>12325.668911111112</v>
      </c>
      <c r="D24" s="28">
        <f t="shared" si="3"/>
        <v>1017.0160000000001</v>
      </c>
      <c r="E24" s="28">
        <f t="shared" si="4"/>
        <v>9031.6670888888875</v>
      </c>
      <c r="F24" s="29">
        <f t="shared" si="5"/>
        <v>11308.652911111112</v>
      </c>
      <c r="G24" s="1"/>
    </row>
    <row r="25" spans="1:8" x14ac:dyDescent="0.25">
      <c r="A25" s="1">
        <f t="shared" si="0"/>
        <v>11</v>
      </c>
      <c r="B25" s="27">
        <f t="shared" si="1"/>
        <v>2028</v>
      </c>
      <c r="C25" s="28">
        <f t="shared" si="2"/>
        <v>11308.652911111112</v>
      </c>
      <c r="D25" s="28">
        <f t="shared" si="3"/>
        <v>1017.0160000000001</v>
      </c>
      <c r="E25" s="28">
        <f t="shared" si="4"/>
        <v>10048.683088888887</v>
      </c>
      <c r="F25" s="29">
        <f t="shared" si="5"/>
        <v>10291.636911111113</v>
      </c>
      <c r="G25" s="1"/>
    </row>
    <row r="26" spans="1:8" x14ac:dyDescent="0.25">
      <c r="A26" s="1">
        <f t="shared" si="0"/>
        <v>12</v>
      </c>
      <c r="B26" s="27">
        <f t="shared" si="1"/>
        <v>2029</v>
      </c>
      <c r="C26" s="28">
        <f t="shared" si="2"/>
        <v>10291.636911111113</v>
      </c>
      <c r="D26" s="28">
        <f t="shared" si="3"/>
        <v>1017.0160000000001</v>
      </c>
      <c r="E26" s="28">
        <f t="shared" si="4"/>
        <v>11065.699088888887</v>
      </c>
      <c r="F26" s="29">
        <f t="shared" si="5"/>
        <v>9274.6209111111129</v>
      </c>
      <c r="G26" s="1"/>
    </row>
    <row r="27" spans="1:8" x14ac:dyDescent="0.25">
      <c r="A27" s="1">
        <f t="shared" si="0"/>
        <v>13</v>
      </c>
      <c r="B27" s="27">
        <f t="shared" si="1"/>
        <v>2030</v>
      </c>
      <c r="C27" s="28">
        <f t="shared" si="2"/>
        <v>9274.6209111111129</v>
      </c>
      <c r="D27" s="28">
        <f t="shared" si="3"/>
        <v>1017.0160000000001</v>
      </c>
      <c r="E27" s="28">
        <f t="shared" si="4"/>
        <v>12082.715088888886</v>
      </c>
      <c r="F27" s="29">
        <f t="shared" si="5"/>
        <v>8257.6049111111133</v>
      </c>
      <c r="G27" s="1"/>
    </row>
    <row r="28" spans="1:8" x14ac:dyDescent="0.25">
      <c r="A28" s="1">
        <f t="shared" si="0"/>
        <v>14</v>
      </c>
      <c r="B28" s="27">
        <f t="shared" si="1"/>
        <v>2031</v>
      </c>
      <c r="C28" s="28">
        <f t="shared" si="2"/>
        <v>8257.6049111111133</v>
      </c>
      <c r="D28" s="28">
        <f t="shared" si="3"/>
        <v>1017.0160000000001</v>
      </c>
      <c r="E28" s="28">
        <f t="shared" si="4"/>
        <v>13099.731088888886</v>
      </c>
      <c r="F28" s="29">
        <f t="shared" si="5"/>
        <v>7240.5889111111137</v>
      </c>
      <c r="G28" s="1"/>
    </row>
    <row r="29" spans="1:8" x14ac:dyDescent="0.25">
      <c r="A29" s="1">
        <f t="shared" si="0"/>
        <v>15</v>
      </c>
      <c r="B29" s="27">
        <f t="shared" si="1"/>
        <v>2032</v>
      </c>
      <c r="C29" s="28">
        <f t="shared" si="2"/>
        <v>7240.5889111111137</v>
      </c>
      <c r="D29" s="28">
        <f t="shared" si="3"/>
        <v>1017.0160000000001</v>
      </c>
      <c r="E29" s="28">
        <f t="shared" si="4"/>
        <v>14116.747088888886</v>
      </c>
      <c r="F29" s="29">
        <f t="shared" si="5"/>
        <v>6223.5729111111141</v>
      </c>
      <c r="G29" s="1"/>
    </row>
    <row r="30" spans="1:8" x14ac:dyDescent="0.25">
      <c r="A30" s="1">
        <f t="shared" si="0"/>
        <v>16</v>
      </c>
      <c r="B30" s="27">
        <f t="shared" si="1"/>
        <v>2033</v>
      </c>
      <c r="C30" s="28">
        <f t="shared" si="2"/>
        <v>6223.5729111111141</v>
      </c>
      <c r="D30" s="28">
        <f t="shared" si="3"/>
        <v>1017.0160000000001</v>
      </c>
      <c r="E30" s="28">
        <f t="shared" si="4"/>
        <v>15133.763088888885</v>
      </c>
      <c r="F30" s="29">
        <f t="shared" si="5"/>
        <v>5206.5569111111145</v>
      </c>
      <c r="G30" s="1"/>
    </row>
    <row r="31" spans="1:8" x14ac:dyDescent="0.25">
      <c r="A31" s="1">
        <f t="shared" si="0"/>
        <v>17</v>
      </c>
      <c r="B31" s="27">
        <f t="shared" si="1"/>
        <v>2034</v>
      </c>
      <c r="C31" s="28">
        <f t="shared" si="2"/>
        <v>5206.5569111111145</v>
      </c>
      <c r="D31" s="28">
        <f t="shared" si="3"/>
        <v>1017.0160000000001</v>
      </c>
      <c r="E31" s="28">
        <f t="shared" si="4"/>
        <v>16150.779088888885</v>
      </c>
      <c r="F31" s="29">
        <f t="shared" si="5"/>
        <v>4189.5409111111148</v>
      </c>
      <c r="G31" s="1"/>
    </row>
    <row r="32" spans="1:8" x14ac:dyDescent="0.25">
      <c r="A32" s="1">
        <f t="shared" si="0"/>
        <v>18</v>
      </c>
      <c r="B32" s="27">
        <f t="shared" si="1"/>
        <v>2035</v>
      </c>
      <c r="C32" s="28">
        <f t="shared" si="2"/>
        <v>4189.5409111111148</v>
      </c>
      <c r="D32" s="28">
        <f t="shared" si="3"/>
        <v>1017.0160000000001</v>
      </c>
      <c r="E32" s="28">
        <f t="shared" si="4"/>
        <v>17167.795088888884</v>
      </c>
      <c r="F32" s="29">
        <f t="shared" si="5"/>
        <v>3172.5249111111148</v>
      </c>
      <c r="G32" s="1"/>
    </row>
    <row r="33" spans="1:7" x14ac:dyDescent="0.25">
      <c r="A33" s="1">
        <f t="shared" si="0"/>
        <v>19</v>
      </c>
      <c r="B33" s="27">
        <f t="shared" si="1"/>
        <v>2036</v>
      </c>
      <c r="C33" s="28">
        <f t="shared" si="2"/>
        <v>3172.5249111111148</v>
      </c>
      <c r="D33" s="28">
        <f t="shared" si="3"/>
        <v>1017.0160000000001</v>
      </c>
      <c r="E33" s="28">
        <f t="shared" si="4"/>
        <v>18184.811088888884</v>
      </c>
      <c r="F33" s="29">
        <f t="shared" si="5"/>
        <v>2155.5089111111147</v>
      </c>
      <c r="G33" s="1"/>
    </row>
    <row r="34" spans="1:7" x14ac:dyDescent="0.25">
      <c r="A34" s="1">
        <f t="shared" si="0"/>
        <v>20</v>
      </c>
      <c r="B34" s="27">
        <f t="shared" si="1"/>
        <v>2037</v>
      </c>
      <c r="C34" s="28">
        <f t="shared" si="2"/>
        <v>2155.5089111111147</v>
      </c>
      <c r="D34" s="28">
        <f t="shared" si="3"/>
        <v>1017.0160000000001</v>
      </c>
      <c r="E34" s="28">
        <f t="shared" si="4"/>
        <v>19201.827088888884</v>
      </c>
      <c r="F34" s="29">
        <f t="shared" si="5"/>
        <v>1138.4929111111146</v>
      </c>
      <c r="G34" s="1"/>
    </row>
    <row r="35" spans="1:7" x14ac:dyDescent="0.25">
      <c r="A35" s="1">
        <f t="shared" si="0"/>
        <v>21</v>
      </c>
      <c r="B35" s="27">
        <f t="shared" si="1"/>
        <v>2038</v>
      </c>
      <c r="C35" s="28">
        <f t="shared" si="2"/>
        <v>1138.4929111111146</v>
      </c>
      <c r="D35" s="28">
        <f t="shared" si="3"/>
        <v>1017.0160000000001</v>
      </c>
      <c r="E35" s="28">
        <f t="shared" si="4"/>
        <v>20218.843088888883</v>
      </c>
      <c r="F35" s="29">
        <f t="shared" si="5"/>
        <v>121.47691111111453</v>
      </c>
      <c r="G35" s="1"/>
    </row>
    <row r="36" spans="1:7" x14ac:dyDescent="0.25">
      <c r="A36" s="1" t="str">
        <f t="shared" si="0"/>
        <v/>
      </c>
      <c r="B36" s="27">
        <f t="shared" si="1"/>
        <v>2039</v>
      </c>
      <c r="C36" s="28">
        <f t="shared" si="2"/>
        <v>121.47691111111453</v>
      </c>
      <c r="D36" s="28">
        <f t="shared" si="3"/>
        <v>121.47691111111112</v>
      </c>
      <c r="E36" s="28">
        <f t="shared" si="4"/>
        <v>20340.319999999996</v>
      </c>
      <c r="F36" s="29">
        <f t="shared" si="5"/>
        <v>3.4106051316484809E-12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29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4" t="s">
        <v>5</v>
      </c>
      <c r="C7" s="55"/>
      <c r="D7" s="8">
        <v>21756.22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21756.22</v>
      </c>
      <c r="D16" s="28">
        <f>D7*F7*F8/360</f>
        <v>957.87801944444459</v>
      </c>
      <c r="E16" s="28">
        <f>D16</f>
        <v>957.87801944444459</v>
      </c>
      <c r="F16" s="29">
        <f>C16-D16</f>
        <v>20798.341980555557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20798.341980555557</v>
      </c>
      <c r="D17" s="28">
        <f t="shared" ref="D17:D41" si="3">IF(B17="","",IF(B17=$F$6+$D$10,$D$7*$F$7*(360-$F$8)/360,$D$7*$F$7))</f>
        <v>1087.8110000000001</v>
      </c>
      <c r="E17" s="28">
        <f t="shared" ref="E17:E41" si="4">IF(OR(E16=$D$7,E16=""),"",E16+D17)</f>
        <v>2045.6890194444447</v>
      </c>
      <c r="F17" s="29">
        <f t="shared" ref="F17:F41" si="5">IF(OR(E16=$D$7,E16=""),"",C17-D17)</f>
        <v>19710.530980555555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19710.530980555555</v>
      </c>
      <c r="D18" s="28">
        <f t="shared" si="3"/>
        <v>1087.8110000000001</v>
      </c>
      <c r="E18" s="28">
        <f t="shared" si="4"/>
        <v>3133.5000194444447</v>
      </c>
      <c r="F18" s="29">
        <f t="shared" si="5"/>
        <v>18622.719980555554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18622.719980555554</v>
      </c>
      <c r="D19" s="28">
        <f t="shared" si="3"/>
        <v>1087.8110000000001</v>
      </c>
      <c r="E19" s="28">
        <f t="shared" si="4"/>
        <v>4221.3110194444453</v>
      </c>
      <c r="F19" s="29">
        <f t="shared" si="5"/>
        <v>17534.908980555552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17534.908980555552</v>
      </c>
      <c r="D20" s="28">
        <f t="shared" si="3"/>
        <v>1087.8110000000001</v>
      </c>
      <c r="E20" s="28">
        <f t="shared" si="4"/>
        <v>5309.122019444445</v>
      </c>
      <c r="F20" s="29">
        <f t="shared" si="5"/>
        <v>16447.097980555551</v>
      </c>
      <c r="G20" s="1"/>
    </row>
    <row r="21" spans="1:8" x14ac:dyDescent="0.25">
      <c r="A21" s="1">
        <f t="shared" si="0"/>
        <v>7</v>
      </c>
      <c r="B21" s="27">
        <f t="shared" si="1"/>
        <v>2024</v>
      </c>
      <c r="C21" s="28">
        <f t="shared" si="2"/>
        <v>16447.097980555551</v>
      </c>
      <c r="D21" s="28">
        <f t="shared" si="3"/>
        <v>1087.8110000000001</v>
      </c>
      <c r="E21" s="28">
        <f t="shared" si="4"/>
        <v>6396.9330194444447</v>
      </c>
      <c r="F21" s="29">
        <f t="shared" si="5"/>
        <v>15359.286980555551</v>
      </c>
      <c r="G21" s="1"/>
    </row>
    <row r="22" spans="1:8" x14ac:dyDescent="0.25">
      <c r="A22" s="1">
        <f t="shared" si="0"/>
        <v>8</v>
      </c>
      <c r="B22" s="27">
        <f t="shared" si="1"/>
        <v>2025</v>
      </c>
      <c r="C22" s="28">
        <f t="shared" si="2"/>
        <v>15359.286980555551</v>
      </c>
      <c r="D22" s="28">
        <f t="shared" si="3"/>
        <v>1087.8110000000001</v>
      </c>
      <c r="E22" s="28">
        <f t="shared" si="4"/>
        <v>7484.7440194444443</v>
      </c>
      <c r="F22" s="29">
        <f t="shared" si="5"/>
        <v>14271.475980555551</v>
      </c>
      <c r="G22" s="1"/>
    </row>
    <row r="23" spans="1:8" x14ac:dyDescent="0.25">
      <c r="A23" s="1">
        <f t="shared" si="0"/>
        <v>9</v>
      </c>
      <c r="B23" s="27">
        <f t="shared" si="1"/>
        <v>2026</v>
      </c>
      <c r="C23" s="28">
        <f t="shared" si="2"/>
        <v>14271.475980555551</v>
      </c>
      <c r="D23" s="28">
        <f t="shared" si="3"/>
        <v>1087.8110000000001</v>
      </c>
      <c r="E23" s="28">
        <f t="shared" si="4"/>
        <v>8572.555019444444</v>
      </c>
      <c r="F23" s="29">
        <f t="shared" si="5"/>
        <v>13183.664980555552</v>
      </c>
      <c r="G23" s="1"/>
    </row>
    <row r="24" spans="1:8" x14ac:dyDescent="0.25">
      <c r="A24" s="1">
        <f t="shared" si="0"/>
        <v>10</v>
      </c>
      <c r="B24" s="27">
        <f t="shared" si="1"/>
        <v>2027</v>
      </c>
      <c r="C24" s="28">
        <f t="shared" si="2"/>
        <v>13183.664980555552</v>
      </c>
      <c r="D24" s="28">
        <f t="shared" si="3"/>
        <v>1087.8110000000001</v>
      </c>
      <c r="E24" s="28">
        <f t="shared" si="4"/>
        <v>9660.3660194444437</v>
      </c>
      <c r="F24" s="29">
        <f t="shared" si="5"/>
        <v>12095.853980555552</v>
      </c>
      <c r="G24" s="1"/>
    </row>
    <row r="25" spans="1:8" x14ac:dyDescent="0.25">
      <c r="A25" s="1">
        <f t="shared" si="0"/>
        <v>11</v>
      </c>
      <c r="B25" s="27">
        <f t="shared" si="1"/>
        <v>2028</v>
      </c>
      <c r="C25" s="28">
        <f t="shared" si="2"/>
        <v>12095.853980555552</v>
      </c>
      <c r="D25" s="28">
        <f t="shared" si="3"/>
        <v>1087.8110000000001</v>
      </c>
      <c r="E25" s="28">
        <f t="shared" si="4"/>
        <v>10748.177019444443</v>
      </c>
      <c r="F25" s="29">
        <f t="shared" si="5"/>
        <v>11008.042980555552</v>
      </c>
      <c r="G25" s="1"/>
    </row>
    <row r="26" spans="1:8" x14ac:dyDescent="0.25">
      <c r="A26" s="1">
        <f t="shared" si="0"/>
        <v>12</v>
      </c>
      <c r="B26" s="27">
        <f t="shared" si="1"/>
        <v>2029</v>
      </c>
      <c r="C26" s="28">
        <f t="shared" si="2"/>
        <v>11008.042980555552</v>
      </c>
      <c r="D26" s="28">
        <f t="shared" si="3"/>
        <v>1087.8110000000001</v>
      </c>
      <c r="E26" s="28">
        <f t="shared" si="4"/>
        <v>11835.988019444443</v>
      </c>
      <c r="F26" s="29">
        <f t="shared" si="5"/>
        <v>9920.2319805555526</v>
      </c>
      <c r="G26" s="1"/>
    </row>
    <row r="27" spans="1:8" x14ac:dyDescent="0.25">
      <c r="A27" s="1">
        <f t="shared" si="0"/>
        <v>13</v>
      </c>
      <c r="B27" s="27">
        <f t="shared" si="1"/>
        <v>2030</v>
      </c>
      <c r="C27" s="28">
        <f t="shared" si="2"/>
        <v>9920.2319805555526</v>
      </c>
      <c r="D27" s="28">
        <f t="shared" si="3"/>
        <v>1087.8110000000001</v>
      </c>
      <c r="E27" s="28">
        <f t="shared" si="4"/>
        <v>12923.799019444443</v>
      </c>
      <c r="F27" s="29">
        <f t="shared" si="5"/>
        <v>8832.4209805555529</v>
      </c>
      <c r="G27" s="1"/>
    </row>
    <row r="28" spans="1:8" x14ac:dyDescent="0.25">
      <c r="A28" s="1">
        <f t="shared" si="0"/>
        <v>14</v>
      </c>
      <c r="B28" s="27">
        <f t="shared" si="1"/>
        <v>2031</v>
      </c>
      <c r="C28" s="28">
        <f t="shared" si="2"/>
        <v>8832.4209805555529</v>
      </c>
      <c r="D28" s="28">
        <f t="shared" si="3"/>
        <v>1087.8110000000001</v>
      </c>
      <c r="E28" s="28">
        <f t="shared" si="4"/>
        <v>14011.610019444443</v>
      </c>
      <c r="F28" s="29">
        <f t="shared" si="5"/>
        <v>7744.6099805555532</v>
      </c>
      <c r="G28" s="1"/>
    </row>
    <row r="29" spans="1:8" x14ac:dyDescent="0.25">
      <c r="A29" s="1">
        <f t="shared" si="0"/>
        <v>15</v>
      </c>
      <c r="B29" s="27">
        <f t="shared" si="1"/>
        <v>2032</v>
      </c>
      <c r="C29" s="28">
        <f t="shared" si="2"/>
        <v>7744.6099805555532</v>
      </c>
      <c r="D29" s="28">
        <f t="shared" si="3"/>
        <v>1087.8110000000001</v>
      </c>
      <c r="E29" s="28">
        <f t="shared" si="4"/>
        <v>15099.421019444442</v>
      </c>
      <c r="F29" s="29">
        <f t="shared" si="5"/>
        <v>6656.7989805555535</v>
      </c>
      <c r="G29" s="1"/>
    </row>
    <row r="30" spans="1:8" x14ac:dyDescent="0.25">
      <c r="A30" s="1">
        <f t="shared" si="0"/>
        <v>16</v>
      </c>
      <c r="B30" s="27">
        <f t="shared" si="1"/>
        <v>2033</v>
      </c>
      <c r="C30" s="28">
        <f t="shared" si="2"/>
        <v>6656.7989805555535</v>
      </c>
      <c r="D30" s="28">
        <f t="shared" si="3"/>
        <v>1087.8110000000001</v>
      </c>
      <c r="E30" s="28">
        <f t="shared" si="4"/>
        <v>16187.232019444442</v>
      </c>
      <c r="F30" s="29">
        <f t="shared" si="5"/>
        <v>5568.9879805555538</v>
      </c>
      <c r="G30" s="1"/>
    </row>
    <row r="31" spans="1:8" x14ac:dyDescent="0.25">
      <c r="A31" s="1">
        <f t="shared" si="0"/>
        <v>17</v>
      </c>
      <c r="B31" s="27">
        <f t="shared" si="1"/>
        <v>2034</v>
      </c>
      <c r="C31" s="28">
        <f t="shared" si="2"/>
        <v>5568.9879805555538</v>
      </c>
      <c r="D31" s="28">
        <f t="shared" si="3"/>
        <v>1087.8110000000001</v>
      </c>
      <c r="E31" s="28">
        <f t="shared" si="4"/>
        <v>17275.043019444442</v>
      </c>
      <c r="F31" s="29">
        <f t="shared" si="5"/>
        <v>4481.1769805555541</v>
      </c>
      <c r="G31" s="1"/>
    </row>
    <row r="32" spans="1:8" x14ac:dyDescent="0.25">
      <c r="A32" s="1">
        <f t="shared" si="0"/>
        <v>18</v>
      </c>
      <c r="B32" s="27">
        <f t="shared" si="1"/>
        <v>2035</v>
      </c>
      <c r="C32" s="28">
        <f t="shared" si="2"/>
        <v>4481.1769805555541</v>
      </c>
      <c r="D32" s="28">
        <f t="shared" si="3"/>
        <v>1087.8110000000001</v>
      </c>
      <c r="E32" s="28">
        <f t="shared" si="4"/>
        <v>18362.854019444443</v>
      </c>
      <c r="F32" s="29">
        <f t="shared" si="5"/>
        <v>3393.365980555554</v>
      </c>
      <c r="G32" s="1"/>
    </row>
    <row r="33" spans="1:7" x14ac:dyDescent="0.25">
      <c r="A33" s="1">
        <f t="shared" si="0"/>
        <v>19</v>
      </c>
      <c r="B33" s="27">
        <f t="shared" si="1"/>
        <v>2036</v>
      </c>
      <c r="C33" s="28">
        <f t="shared" si="2"/>
        <v>3393.365980555554</v>
      </c>
      <c r="D33" s="28">
        <f t="shared" si="3"/>
        <v>1087.8110000000001</v>
      </c>
      <c r="E33" s="28">
        <f t="shared" si="4"/>
        <v>19450.665019444445</v>
      </c>
      <c r="F33" s="29">
        <f t="shared" si="5"/>
        <v>2305.5549805555538</v>
      </c>
      <c r="G33" s="1"/>
    </row>
    <row r="34" spans="1:7" x14ac:dyDescent="0.25">
      <c r="A34" s="1">
        <f t="shared" si="0"/>
        <v>20</v>
      </c>
      <c r="B34" s="27">
        <f t="shared" si="1"/>
        <v>2037</v>
      </c>
      <c r="C34" s="28">
        <f t="shared" si="2"/>
        <v>2305.5549805555538</v>
      </c>
      <c r="D34" s="28">
        <f t="shared" si="3"/>
        <v>1087.8110000000001</v>
      </c>
      <c r="E34" s="28">
        <f t="shared" si="4"/>
        <v>20538.476019444446</v>
      </c>
      <c r="F34" s="29">
        <f t="shared" si="5"/>
        <v>1217.7439805555537</v>
      </c>
      <c r="G34" s="1"/>
    </row>
    <row r="35" spans="1:7" x14ac:dyDescent="0.25">
      <c r="A35" s="1">
        <f t="shared" si="0"/>
        <v>21</v>
      </c>
      <c r="B35" s="27">
        <f t="shared" si="1"/>
        <v>2038</v>
      </c>
      <c r="C35" s="28">
        <f t="shared" si="2"/>
        <v>1217.7439805555537</v>
      </c>
      <c r="D35" s="28">
        <f t="shared" si="3"/>
        <v>1087.8110000000001</v>
      </c>
      <c r="E35" s="28">
        <f t="shared" si="4"/>
        <v>21626.287019444448</v>
      </c>
      <c r="F35" s="29">
        <f t="shared" si="5"/>
        <v>129.93298055555351</v>
      </c>
      <c r="G35" s="1"/>
    </row>
    <row r="36" spans="1:7" x14ac:dyDescent="0.25">
      <c r="A36" s="1" t="str">
        <f t="shared" si="0"/>
        <v/>
      </c>
      <c r="B36" s="27">
        <f t="shared" si="1"/>
        <v>2039</v>
      </c>
      <c r="C36" s="28">
        <f t="shared" si="2"/>
        <v>129.93298055555351</v>
      </c>
      <c r="D36" s="28">
        <f t="shared" si="3"/>
        <v>129.93298055555559</v>
      </c>
      <c r="E36" s="28">
        <f t="shared" si="4"/>
        <v>21756.220000000005</v>
      </c>
      <c r="F36" s="29">
        <f t="shared" si="5"/>
        <v>-2.0747847884194925E-12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30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4" t="s">
        <v>5</v>
      </c>
      <c r="C7" s="55"/>
      <c r="D7" s="8">
        <v>644.08000000000004</v>
      </c>
      <c r="E7" s="9" t="s">
        <v>6</v>
      </c>
      <c r="F7" s="10">
        <f>1/D10</f>
        <v>0.2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43626</v>
      </c>
      <c r="E8" s="12" t="s">
        <v>8</v>
      </c>
      <c r="F8" s="13">
        <f>360-DAYS360(D9,D8)</f>
        <v>201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5</v>
      </c>
      <c r="E10" s="14" t="s">
        <v>12</v>
      </c>
      <c r="F10" s="15">
        <f>DATE(YEAR(D8)+D10,MONTH(D8),DAY(D8))</f>
        <v>45453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644.08000000000004</v>
      </c>
      <c r="D16" s="28">
        <f>D7*F7*F8/360</f>
        <v>71.922266666666673</v>
      </c>
      <c r="E16" s="28">
        <f>D16</f>
        <v>71.922266666666673</v>
      </c>
      <c r="F16" s="29">
        <f>C16-D16</f>
        <v>572.15773333333334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572.15773333333334</v>
      </c>
      <c r="D17" s="28">
        <f t="shared" ref="D17:D41" si="3">IF(B17="","",IF(B17=$F$6+$D$10,$D$7*$F$7*(360-$F$8)/360,$D$7*$F$7))</f>
        <v>128.816</v>
      </c>
      <c r="E17" s="28">
        <f t="shared" ref="E17:E41" si="4">IF(OR(E16=$D$7,E16=""),"",E16+D17)</f>
        <v>200.73826666666668</v>
      </c>
      <c r="F17" s="29">
        <f t="shared" ref="F17:F41" si="5">IF(OR(E16=$D$7,E16=""),"",C17-D17)</f>
        <v>443.34173333333331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443.34173333333331</v>
      </c>
      <c r="D18" s="28">
        <f t="shared" si="3"/>
        <v>128.816</v>
      </c>
      <c r="E18" s="28">
        <f t="shared" si="4"/>
        <v>329.55426666666665</v>
      </c>
      <c r="F18" s="29">
        <f t="shared" si="5"/>
        <v>314.52573333333328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314.52573333333328</v>
      </c>
      <c r="D19" s="28">
        <f t="shared" si="3"/>
        <v>128.816</v>
      </c>
      <c r="E19" s="28">
        <f t="shared" si="4"/>
        <v>458.37026666666668</v>
      </c>
      <c r="F19" s="29">
        <f t="shared" si="5"/>
        <v>185.70973333333328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185.70973333333328</v>
      </c>
      <c r="D20" s="28">
        <f t="shared" si="3"/>
        <v>128.816</v>
      </c>
      <c r="E20" s="28">
        <f t="shared" si="4"/>
        <v>587.18626666666671</v>
      </c>
      <c r="F20" s="29">
        <f t="shared" si="5"/>
        <v>56.893733333333273</v>
      </c>
      <c r="G20" s="1"/>
    </row>
    <row r="21" spans="1:8" x14ac:dyDescent="0.25">
      <c r="A21" s="1" t="str">
        <f t="shared" si="0"/>
        <v/>
      </c>
      <c r="B21" s="27">
        <f t="shared" si="1"/>
        <v>2024</v>
      </c>
      <c r="C21" s="28">
        <f t="shared" si="2"/>
        <v>56.893733333333273</v>
      </c>
      <c r="D21" s="28">
        <f t="shared" si="3"/>
        <v>56.89373333333333</v>
      </c>
      <c r="E21" s="28">
        <f t="shared" si="4"/>
        <v>644.08000000000004</v>
      </c>
      <c r="F21" s="29">
        <f t="shared" si="5"/>
        <v>-5.6843418860808015E-14</v>
      </c>
      <c r="G21" s="1"/>
    </row>
    <row r="22" spans="1:8" x14ac:dyDescent="0.25">
      <c r="A22" s="1" t="str">
        <f t="shared" si="0"/>
        <v/>
      </c>
      <c r="B22" s="27" t="str">
        <f t="shared" si="1"/>
        <v/>
      </c>
      <c r="C22" s="28" t="str">
        <f t="shared" si="2"/>
        <v/>
      </c>
      <c r="D22" s="28" t="str">
        <f t="shared" si="3"/>
        <v/>
      </c>
      <c r="E22" s="28" t="str">
        <f t="shared" si="4"/>
        <v/>
      </c>
      <c r="F22" s="29" t="str">
        <f t="shared" si="5"/>
        <v/>
      </c>
      <c r="G22" s="1"/>
    </row>
    <row r="23" spans="1:8" x14ac:dyDescent="0.25">
      <c r="A23" s="1" t="str">
        <f t="shared" si="0"/>
        <v/>
      </c>
      <c r="B23" s="27" t="str">
        <f t="shared" si="1"/>
        <v/>
      </c>
      <c r="C23" s="28" t="str">
        <f t="shared" si="2"/>
        <v/>
      </c>
      <c r="D23" s="28" t="str">
        <f t="shared" si="3"/>
        <v/>
      </c>
      <c r="E23" s="28" t="str">
        <f t="shared" si="4"/>
        <v/>
      </c>
      <c r="F23" s="29" t="str">
        <f t="shared" si="5"/>
        <v/>
      </c>
      <c r="G23" s="1"/>
    </row>
    <row r="24" spans="1:8" x14ac:dyDescent="0.25">
      <c r="A24" s="1" t="str">
        <f t="shared" si="0"/>
        <v/>
      </c>
      <c r="B24" s="27" t="str">
        <f t="shared" si="1"/>
        <v/>
      </c>
      <c r="C24" s="28" t="str">
        <f t="shared" si="2"/>
        <v/>
      </c>
      <c r="D24" s="28" t="str">
        <f t="shared" si="3"/>
        <v/>
      </c>
      <c r="E24" s="28" t="str">
        <f t="shared" si="4"/>
        <v/>
      </c>
      <c r="F24" s="29" t="str">
        <f t="shared" si="5"/>
        <v/>
      </c>
      <c r="G24" s="1"/>
    </row>
    <row r="25" spans="1:8" x14ac:dyDescent="0.25">
      <c r="A25" s="1" t="str">
        <f t="shared" si="0"/>
        <v/>
      </c>
      <c r="B25" s="27" t="str">
        <f t="shared" si="1"/>
        <v/>
      </c>
      <c r="C25" s="28" t="str">
        <f t="shared" si="2"/>
        <v/>
      </c>
      <c r="D25" s="28" t="str">
        <f t="shared" si="3"/>
        <v/>
      </c>
      <c r="E25" s="28" t="str">
        <f t="shared" si="4"/>
        <v/>
      </c>
      <c r="F25" s="29" t="str">
        <f t="shared" si="5"/>
        <v/>
      </c>
      <c r="G25" s="1"/>
    </row>
    <row r="26" spans="1:8" x14ac:dyDescent="0.25">
      <c r="A26" s="1" t="str">
        <f t="shared" si="0"/>
        <v/>
      </c>
      <c r="B26" s="27" t="str">
        <f t="shared" si="1"/>
        <v/>
      </c>
      <c r="C26" s="28" t="str">
        <f t="shared" si="2"/>
        <v/>
      </c>
      <c r="D26" s="28" t="str">
        <f t="shared" si="3"/>
        <v/>
      </c>
      <c r="E26" s="28" t="str">
        <f t="shared" si="4"/>
        <v/>
      </c>
      <c r="F26" s="29" t="str">
        <f t="shared" si="5"/>
        <v/>
      </c>
      <c r="G26" s="1"/>
    </row>
    <row r="27" spans="1:8" x14ac:dyDescent="0.25">
      <c r="A27" s="1" t="str">
        <f t="shared" si="0"/>
        <v/>
      </c>
      <c r="B27" s="27" t="str">
        <f t="shared" si="1"/>
        <v/>
      </c>
      <c r="C27" s="28" t="str">
        <f t="shared" si="2"/>
        <v/>
      </c>
      <c r="D27" s="28" t="str">
        <f t="shared" si="3"/>
        <v/>
      </c>
      <c r="E27" s="28" t="str">
        <f t="shared" si="4"/>
        <v/>
      </c>
      <c r="F27" s="29" t="str">
        <f t="shared" si="5"/>
        <v/>
      </c>
      <c r="G27" s="1"/>
    </row>
    <row r="28" spans="1:8" x14ac:dyDescent="0.25">
      <c r="A28" s="1" t="str">
        <f t="shared" si="0"/>
        <v/>
      </c>
      <c r="B28" s="27" t="str">
        <f t="shared" si="1"/>
        <v/>
      </c>
      <c r="C28" s="28" t="str">
        <f t="shared" si="2"/>
        <v/>
      </c>
      <c r="D28" s="28" t="str">
        <f t="shared" si="3"/>
        <v/>
      </c>
      <c r="E28" s="28" t="str">
        <f t="shared" si="4"/>
        <v/>
      </c>
      <c r="F28" s="29" t="str">
        <f t="shared" si="5"/>
        <v/>
      </c>
      <c r="G28" s="1"/>
    </row>
    <row r="29" spans="1:8" x14ac:dyDescent="0.25">
      <c r="A29" s="1" t="str">
        <f t="shared" si="0"/>
        <v/>
      </c>
      <c r="B29" s="27" t="str">
        <f t="shared" si="1"/>
        <v/>
      </c>
      <c r="C29" s="28" t="str">
        <f t="shared" si="2"/>
        <v/>
      </c>
      <c r="D29" s="28" t="str">
        <f t="shared" si="3"/>
        <v/>
      </c>
      <c r="E29" s="28" t="str">
        <f t="shared" si="4"/>
        <v/>
      </c>
      <c r="F29" s="29" t="str">
        <f t="shared" si="5"/>
        <v/>
      </c>
      <c r="G29" s="1"/>
    </row>
    <row r="30" spans="1:8" x14ac:dyDescent="0.25">
      <c r="A30" s="1" t="str">
        <f t="shared" si="0"/>
        <v/>
      </c>
      <c r="B30" s="27" t="str">
        <f t="shared" si="1"/>
        <v/>
      </c>
      <c r="C30" s="28" t="str">
        <f t="shared" si="2"/>
        <v/>
      </c>
      <c r="D30" s="28" t="str">
        <f t="shared" si="3"/>
        <v/>
      </c>
      <c r="E30" s="28" t="str">
        <f t="shared" si="4"/>
        <v/>
      </c>
      <c r="F30" s="29" t="str">
        <f t="shared" si="5"/>
        <v/>
      </c>
      <c r="G30" s="1"/>
    </row>
    <row r="31" spans="1:8" x14ac:dyDescent="0.25">
      <c r="A31" s="1" t="str">
        <f t="shared" si="0"/>
        <v/>
      </c>
      <c r="B31" s="27" t="str">
        <f t="shared" si="1"/>
        <v/>
      </c>
      <c r="C31" s="28" t="str">
        <f t="shared" si="2"/>
        <v/>
      </c>
      <c r="D31" s="28" t="str">
        <f t="shared" si="3"/>
        <v/>
      </c>
      <c r="E31" s="28" t="str">
        <f t="shared" si="4"/>
        <v/>
      </c>
      <c r="F31" s="29" t="str">
        <f t="shared" si="5"/>
        <v/>
      </c>
      <c r="G31" s="1"/>
    </row>
    <row r="32" spans="1:8" x14ac:dyDescent="0.25">
      <c r="A32" s="1" t="str">
        <f t="shared" si="0"/>
        <v/>
      </c>
      <c r="B32" s="27" t="str">
        <f t="shared" si="1"/>
        <v/>
      </c>
      <c r="C32" s="28" t="str">
        <f t="shared" si="2"/>
        <v/>
      </c>
      <c r="D32" s="28" t="str">
        <f t="shared" si="3"/>
        <v/>
      </c>
      <c r="E32" s="28" t="str">
        <f t="shared" si="4"/>
        <v/>
      </c>
      <c r="F32" s="29" t="str">
        <f t="shared" si="5"/>
        <v/>
      </c>
      <c r="G32" s="1"/>
    </row>
    <row r="33" spans="1:7" x14ac:dyDescent="0.25">
      <c r="A33" s="1" t="str">
        <f t="shared" si="0"/>
        <v/>
      </c>
      <c r="B33" s="27" t="str">
        <f t="shared" si="1"/>
        <v/>
      </c>
      <c r="C33" s="28" t="str">
        <f t="shared" si="2"/>
        <v/>
      </c>
      <c r="D33" s="28" t="str">
        <f t="shared" si="3"/>
        <v/>
      </c>
      <c r="E33" s="28" t="str">
        <f t="shared" si="4"/>
        <v/>
      </c>
      <c r="F33" s="29" t="str">
        <f t="shared" si="5"/>
        <v/>
      </c>
      <c r="G33" s="1"/>
    </row>
    <row r="34" spans="1:7" x14ac:dyDescent="0.25">
      <c r="A34" s="1" t="str">
        <f t="shared" si="0"/>
        <v/>
      </c>
      <c r="B34" s="27" t="str">
        <f t="shared" si="1"/>
        <v/>
      </c>
      <c r="C34" s="28" t="str">
        <f t="shared" si="2"/>
        <v/>
      </c>
      <c r="D34" s="28" t="str">
        <f t="shared" si="3"/>
        <v/>
      </c>
      <c r="E34" s="28" t="str">
        <f t="shared" si="4"/>
        <v/>
      </c>
      <c r="F34" s="29" t="str">
        <f t="shared" si="5"/>
        <v/>
      </c>
      <c r="G34" s="1"/>
    </row>
    <row r="35" spans="1:7" x14ac:dyDescent="0.25">
      <c r="A35" s="1" t="str">
        <f t="shared" si="0"/>
        <v/>
      </c>
      <c r="B35" s="27" t="str">
        <f t="shared" si="1"/>
        <v/>
      </c>
      <c r="C35" s="28" t="str">
        <f t="shared" si="2"/>
        <v/>
      </c>
      <c r="D35" s="28" t="str">
        <f t="shared" si="3"/>
        <v/>
      </c>
      <c r="E35" s="28" t="str">
        <f t="shared" si="4"/>
        <v/>
      </c>
      <c r="F35" s="29" t="str">
        <f t="shared" si="5"/>
        <v/>
      </c>
      <c r="G35" s="1"/>
    </row>
    <row r="36" spans="1:7" x14ac:dyDescent="0.25">
      <c r="A36" s="1" t="str">
        <f t="shared" si="0"/>
        <v/>
      </c>
      <c r="B36" s="27" t="str">
        <f t="shared" si="1"/>
        <v/>
      </c>
      <c r="C36" s="28" t="str">
        <f t="shared" si="2"/>
        <v/>
      </c>
      <c r="D36" s="28" t="str">
        <f t="shared" si="3"/>
        <v/>
      </c>
      <c r="E36" s="28" t="str">
        <f t="shared" si="4"/>
        <v/>
      </c>
      <c r="F36" s="29" t="str">
        <f t="shared" si="5"/>
        <v/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31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4" t="s">
        <v>5</v>
      </c>
      <c r="C7" s="55"/>
      <c r="D7" s="8">
        <v>489.96</v>
      </c>
      <c r="E7" s="9" t="s">
        <v>6</v>
      </c>
      <c r="F7" s="10">
        <f>1/D10</f>
        <v>0.2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43740</v>
      </c>
      <c r="E8" s="12" t="s">
        <v>8</v>
      </c>
      <c r="F8" s="13">
        <f>360-DAYS360(D9,D8)</f>
        <v>89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5</v>
      </c>
      <c r="E10" s="14" t="s">
        <v>12</v>
      </c>
      <c r="F10" s="15">
        <f>DATE(YEAR(D8)+D10,MONTH(D8),DAY(D8))</f>
        <v>45567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489.96</v>
      </c>
      <c r="D16" s="28">
        <f>D7*F7*F8/360</f>
        <v>24.2258</v>
      </c>
      <c r="E16" s="28">
        <f>D16</f>
        <v>24.2258</v>
      </c>
      <c r="F16" s="29">
        <f>C16-D16</f>
        <v>465.73419999999999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465.73419999999999</v>
      </c>
      <c r="D17" s="28">
        <f t="shared" ref="D17:D41" si="3">IF(B17="","",IF(B17=$F$6+$D$10,$D$7*$F$7*(360-$F$8)/360,$D$7*$F$7))</f>
        <v>97.992000000000004</v>
      </c>
      <c r="E17" s="28">
        <f t="shared" ref="E17:E41" si="4">IF(OR(E16=$D$7,E16=""),"",E16+D17)</f>
        <v>122.21780000000001</v>
      </c>
      <c r="F17" s="29">
        <f t="shared" ref="F17:F41" si="5">IF(OR(E16=$D$7,E16=""),"",C17-D17)</f>
        <v>367.74219999999997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367.74219999999997</v>
      </c>
      <c r="D18" s="28">
        <f t="shared" si="3"/>
        <v>97.992000000000004</v>
      </c>
      <c r="E18" s="28">
        <f t="shared" si="4"/>
        <v>220.20980000000003</v>
      </c>
      <c r="F18" s="29">
        <f t="shared" si="5"/>
        <v>269.75019999999995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269.75019999999995</v>
      </c>
      <c r="D19" s="28">
        <f t="shared" si="3"/>
        <v>97.992000000000004</v>
      </c>
      <c r="E19" s="28">
        <f t="shared" si="4"/>
        <v>318.20180000000005</v>
      </c>
      <c r="F19" s="29">
        <f t="shared" si="5"/>
        <v>171.75819999999993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171.75819999999993</v>
      </c>
      <c r="D20" s="28">
        <f t="shared" si="3"/>
        <v>97.992000000000004</v>
      </c>
      <c r="E20" s="28">
        <f t="shared" si="4"/>
        <v>416.19380000000007</v>
      </c>
      <c r="F20" s="29">
        <f t="shared" si="5"/>
        <v>73.766199999999927</v>
      </c>
      <c r="G20" s="1"/>
    </row>
    <row r="21" spans="1:8" x14ac:dyDescent="0.25">
      <c r="A21" s="1" t="str">
        <f t="shared" si="0"/>
        <v/>
      </c>
      <c r="B21" s="27">
        <f t="shared" si="1"/>
        <v>2024</v>
      </c>
      <c r="C21" s="28">
        <f t="shared" si="2"/>
        <v>73.766199999999927</v>
      </c>
      <c r="D21" s="28">
        <f t="shared" si="3"/>
        <v>73.766200000000012</v>
      </c>
      <c r="E21" s="28">
        <f t="shared" si="4"/>
        <v>489.96000000000009</v>
      </c>
      <c r="F21" s="29">
        <f t="shared" si="5"/>
        <v>-8.5265128291212022E-14</v>
      </c>
      <c r="G21" s="1"/>
    </row>
    <row r="22" spans="1:8" x14ac:dyDescent="0.25">
      <c r="A22" s="1" t="str">
        <f t="shared" si="0"/>
        <v/>
      </c>
      <c r="B22" s="27" t="str">
        <f t="shared" si="1"/>
        <v/>
      </c>
      <c r="C22" s="28" t="str">
        <f t="shared" si="2"/>
        <v/>
      </c>
      <c r="D22" s="28" t="str">
        <f t="shared" si="3"/>
        <v/>
      </c>
      <c r="E22" s="28" t="str">
        <f t="shared" si="4"/>
        <v/>
      </c>
      <c r="F22" s="29" t="str">
        <f t="shared" si="5"/>
        <v/>
      </c>
      <c r="G22" s="1"/>
    </row>
    <row r="23" spans="1:8" x14ac:dyDescent="0.25">
      <c r="A23" s="1" t="str">
        <f t="shared" si="0"/>
        <v/>
      </c>
      <c r="B23" s="27" t="str">
        <f t="shared" si="1"/>
        <v/>
      </c>
      <c r="C23" s="28" t="str">
        <f t="shared" si="2"/>
        <v/>
      </c>
      <c r="D23" s="28" t="str">
        <f t="shared" si="3"/>
        <v/>
      </c>
      <c r="E23" s="28" t="str">
        <f t="shared" si="4"/>
        <v/>
      </c>
      <c r="F23" s="29" t="str">
        <f t="shared" si="5"/>
        <v/>
      </c>
      <c r="G23" s="1"/>
    </row>
    <row r="24" spans="1:8" x14ac:dyDescent="0.25">
      <c r="A24" s="1" t="str">
        <f t="shared" si="0"/>
        <v/>
      </c>
      <c r="B24" s="27" t="str">
        <f t="shared" si="1"/>
        <v/>
      </c>
      <c r="C24" s="28" t="str">
        <f t="shared" si="2"/>
        <v/>
      </c>
      <c r="D24" s="28" t="str">
        <f t="shared" si="3"/>
        <v/>
      </c>
      <c r="E24" s="28" t="str">
        <f t="shared" si="4"/>
        <v/>
      </c>
      <c r="F24" s="29" t="str">
        <f t="shared" si="5"/>
        <v/>
      </c>
      <c r="G24" s="1"/>
    </row>
    <row r="25" spans="1:8" x14ac:dyDescent="0.25">
      <c r="A25" s="1" t="str">
        <f t="shared" si="0"/>
        <v/>
      </c>
      <c r="B25" s="27" t="str">
        <f t="shared" si="1"/>
        <v/>
      </c>
      <c r="C25" s="28" t="str">
        <f t="shared" si="2"/>
        <v/>
      </c>
      <c r="D25" s="28" t="str">
        <f t="shared" si="3"/>
        <v/>
      </c>
      <c r="E25" s="28" t="str">
        <f t="shared" si="4"/>
        <v/>
      </c>
      <c r="F25" s="29" t="str">
        <f t="shared" si="5"/>
        <v/>
      </c>
      <c r="G25" s="1"/>
    </row>
    <row r="26" spans="1:8" x14ac:dyDescent="0.25">
      <c r="A26" s="1" t="str">
        <f t="shared" si="0"/>
        <v/>
      </c>
      <c r="B26" s="27" t="str">
        <f t="shared" si="1"/>
        <v/>
      </c>
      <c r="C26" s="28" t="str">
        <f t="shared" si="2"/>
        <v/>
      </c>
      <c r="D26" s="28" t="str">
        <f t="shared" si="3"/>
        <v/>
      </c>
      <c r="E26" s="28" t="str">
        <f t="shared" si="4"/>
        <v/>
      </c>
      <c r="F26" s="29" t="str">
        <f t="shared" si="5"/>
        <v/>
      </c>
      <c r="G26" s="1"/>
    </row>
    <row r="27" spans="1:8" x14ac:dyDescent="0.25">
      <c r="A27" s="1" t="str">
        <f t="shared" si="0"/>
        <v/>
      </c>
      <c r="B27" s="27" t="str">
        <f t="shared" si="1"/>
        <v/>
      </c>
      <c r="C27" s="28" t="str">
        <f t="shared" si="2"/>
        <v/>
      </c>
      <c r="D27" s="28" t="str">
        <f t="shared" si="3"/>
        <v/>
      </c>
      <c r="E27" s="28" t="str">
        <f t="shared" si="4"/>
        <v/>
      </c>
      <c r="F27" s="29" t="str">
        <f t="shared" si="5"/>
        <v/>
      </c>
      <c r="G27" s="1"/>
    </row>
    <row r="28" spans="1:8" x14ac:dyDescent="0.25">
      <c r="A28" s="1" t="str">
        <f t="shared" si="0"/>
        <v/>
      </c>
      <c r="B28" s="27" t="str">
        <f t="shared" si="1"/>
        <v/>
      </c>
      <c r="C28" s="28" t="str">
        <f t="shared" si="2"/>
        <v/>
      </c>
      <c r="D28" s="28" t="str">
        <f t="shared" si="3"/>
        <v/>
      </c>
      <c r="E28" s="28" t="str">
        <f t="shared" si="4"/>
        <v/>
      </c>
      <c r="F28" s="29" t="str">
        <f t="shared" si="5"/>
        <v/>
      </c>
      <c r="G28" s="1"/>
    </row>
    <row r="29" spans="1:8" x14ac:dyDescent="0.25">
      <c r="A29" s="1" t="str">
        <f t="shared" si="0"/>
        <v/>
      </c>
      <c r="B29" s="27" t="str">
        <f t="shared" si="1"/>
        <v/>
      </c>
      <c r="C29" s="28" t="str">
        <f t="shared" si="2"/>
        <v/>
      </c>
      <c r="D29" s="28" t="str">
        <f t="shared" si="3"/>
        <v/>
      </c>
      <c r="E29" s="28" t="str">
        <f t="shared" si="4"/>
        <v/>
      </c>
      <c r="F29" s="29" t="str">
        <f t="shared" si="5"/>
        <v/>
      </c>
      <c r="G29" s="1"/>
    </row>
    <row r="30" spans="1:8" x14ac:dyDescent="0.25">
      <c r="A30" s="1" t="str">
        <f t="shared" si="0"/>
        <v/>
      </c>
      <c r="B30" s="27" t="str">
        <f t="shared" si="1"/>
        <v/>
      </c>
      <c r="C30" s="28" t="str">
        <f t="shared" si="2"/>
        <v/>
      </c>
      <c r="D30" s="28" t="str">
        <f t="shared" si="3"/>
        <v/>
      </c>
      <c r="E30" s="28" t="str">
        <f t="shared" si="4"/>
        <v/>
      </c>
      <c r="F30" s="29" t="str">
        <f t="shared" si="5"/>
        <v/>
      </c>
      <c r="G30" s="1"/>
    </row>
    <row r="31" spans="1:8" x14ac:dyDescent="0.25">
      <c r="A31" s="1" t="str">
        <f t="shared" si="0"/>
        <v/>
      </c>
      <c r="B31" s="27" t="str">
        <f t="shared" si="1"/>
        <v/>
      </c>
      <c r="C31" s="28" t="str">
        <f t="shared" si="2"/>
        <v/>
      </c>
      <c r="D31" s="28" t="str">
        <f t="shared" si="3"/>
        <v/>
      </c>
      <c r="E31" s="28" t="str">
        <f t="shared" si="4"/>
        <v/>
      </c>
      <c r="F31" s="29" t="str">
        <f t="shared" si="5"/>
        <v/>
      </c>
      <c r="G31" s="1"/>
    </row>
    <row r="32" spans="1:8" x14ac:dyDescent="0.25">
      <c r="A32" s="1" t="str">
        <f t="shared" si="0"/>
        <v/>
      </c>
      <c r="B32" s="27" t="str">
        <f t="shared" si="1"/>
        <v/>
      </c>
      <c r="C32" s="28" t="str">
        <f t="shared" si="2"/>
        <v/>
      </c>
      <c r="D32" s="28" t="str">
        <f t="shared" si="3"/>
        <v/>
      </c>
      <c r="E32" s="28" t="str">
        <f t="shared" si="4"/>
        <v/>
      </c>
      <c r="F32" s="29" t="str">
        <f t="shared" si="5"/>
        <v/>
      </c>
      <c r="G32" s="1"/>
    </row>
    <row r="33" spans="1:7" x14ac:dyDescent="0.25">
      <c r="A33" s="1" t="str">
        <f t="shared" si="0"/>
        <v/>
      </c>
      <c r="B33" s="27" t="str">
        <f t="shared" si="1"/>
        <v/>
      </c>
      <c r="C33" s="28" t="str">
        <f t="shared" si="2"/>
        <v/>
      </c>
      <c r="D33" s="28" t="str">
        <f t="shared" si="3"/>
        <v/>
      </c>
      <c r="E33" s="28" t="str">
        <f t="shared" si="4"/>
        <v/>
      </c>
      <c r="F33" s="29" t="str">
        <f t="shared" si="5"/>
        <v/>
      </c>
      <c r="G33" s="1"/>
    </row>
    <row r="34" spans="1:7" x14ac:dyDescent="0.25">
      <c r="A34" s="1" t="str">
        <f t="shared" si="0"/>
        <v/>
      </c>
      <c r="B34" s="27" t="str">
        <f t="shared" si="1"/>
        <v/>
      </c>
      <c r="C34" s="28" t="str">
        <f t="shared" si="2"/>
        <v/>
      </c>
      <c r="D34" s="28" t="str">
        <f t="shared" si="3"/>
        <v/>
      </c>
      <c r="E34" s="28" t="str">
        <f t="shared" si="4"/>
        <v/>
      </c>
      <c r="F34" s="29" t="str">
        <f t="shared" si="5"/>
        <v/>
      </c>
      <c r="G34" s="1"/>
    </row>
    <row r="35" spans="1:7" x14ac:dyDescent="0.25">
      <c r="A35" s="1" t="str">
        <f t="shared" si="0"/>
        <v/>
      </c>
      <c r="B35" s="27" t="str">
        <f t="shared" si="1"/>
        <v/>
      </c>
      <c r="C35" s="28" t="str">
        <f t="shared" si="2"/>
        <v/>
      </c>
      <c r="D35" s="28" t="str">
        <f t="shared" si="3"/>
        <v/>
      </c>
      <c r="E35" s="28" t="str">
        <f t="shared" si="4"/>
        <v/>
      </c>
      <c r="F35" s="29" t="str">
        <f t="shared" si="5"/>
        <v/>
      </c>
      <c r="G35" s="1"/>
    </row>
    <row r="36" spans="1:7" x14ac:dyDescent="0.25">
      <c r="A36" s="1" t="str">
        <f t="shared" si="0"/>
        <v/>
      </c>
      <c r="B36" s="27" t="str">
        <f t="shared" si="1"/>
        <v/>
      </c>
      <c r="C36" s="28" t="str">
        <f t="shared" si="2"/>
        <v/>
      </c>
      <c r="D36" s="28" t="str">
        <f t="shared" si="3"/>
        <v/>
      </c>
      <c r="E36" s="28" t="str">
        <f t="shared" si="4"/>
        <v/>
      </c>
      <c r="F36" s="29" t="str">
        <f t="shared" si="5"/>
        <v/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" workbookViewId="0">
      <selection activeCell="B11" sqref="B11:D11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33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32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4" t="s">
        <v>35</v>
      </c>
      <c r="C7" s="55"/>
      <c r="D7" s="8">
        <v>4752.82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36</v>
      </c>
      <c r="C8" s="55"/>
      <c r="D8" s="11">
        <v>43208</v>
      </c>
      <c r="E8" s="12" t="s">
        <v>8</v>
      </c>
      <c r="F8" s="13">
        <f>360-DAYS360(D9,D8)</f>
        <v>253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6" t="s">
        <v>38</v>
      </c>
      <c r="C10" s="57"/>
      <c r="D10" s="16">
        <v>20</v>
      </c>
      <c r="E10" s="14" t="s">
        <v>12</v>
      </c>
      <c r="F10" s="15">
        <f>DATE(YEAR(D8)+D10,MONTH(D8),DAY(D8))</f>
        <v>50513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4752.82</v>
      </c>
      <c r="D15" s="28">
        <f>D7*F7*F8/360</f>
        <v>167.00881388888888</v>
      </c>
      <c r="E15" s="28">
        <f>D15</f>
        <v>167.00881388888888</v>
      </c>
      <c r="F15" s="29">
        <f>C15-D15</f>
        <v>4585.8111861111111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4585.8111861111111</v>
      </c>
      <c r="D16" s="28">
        <f t="shared" ref="D16:D40" si="2">IF(B16="","",IF(B16=$F$6+$D$10,$D$7*$F$7*(360-$F$8)/360,$D$7*$F$7))</f>
        <v>237.64099999999999</v>
      </c>
      <c r="E16" s="28">
        <f t="shared" ref="E16:E40" si="3">IF(OR(E15=$D$7,E15=""),"",E15+D16)</f>
        <v>404.64981388888884</v>
      </c>
      <c r="F16" s="29">
        <f t="shared" ref="F16:F40" si="4">IF(OR(E15=$D$7,E15=""),"",C16-D16)</f>
        <v>4348.1701861111114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4348.1701861111114</v>
      </c>
      <c r="D17" s="28">
        <f t="shared" si="2"/>
        <v>237.64099999999999</v>
      </c>
      <c r="E17" s="28">
        <f t="shared" si="3"/>
        <v>642.29081388888881</v>
      </c>
      <c r="F17" s="29">
        <f t="shared" si="4"/>
        <v>4110.5291861111118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4110.5291861111118</v>
      </c>
      <c r="D18" s="28">
        <f t="shared" si="2"/>
        <v>237.64099999999999</v>
      </c>
      <c r="E18" s="28">
        <f t="shared" si="3"/>
        <v>879.93181388888877</v>
      </c>
      <c r="F18" s="29">
        <f t="shared" si="4"/>
        <v>3872.8881861111117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3872.8881861111117</v>
      </c>
      <c r="D19" s="28">
        <f t="shared" si="2"/>
        <v>237.64099999999999</v>
      </c>
      <c r="E19" s="28">
        <f t="shared" si="3"/>
        <v>1117.5728138888887</v>
      </c>
      <c r="F19" s="29">
        <f t="shared" si="4"/>
        <v>3635.2471861111117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3635.2471861111117</v>
      </c>
      <c r="D20" s="28">
        <f t="shared" si="2"/>
        <v>237.64099999999999</v>
      </c>
      <c r="E20" s="28">
        <f t="shared" si="3"/>
        <v>1355.2138138888888</v>
      </c>
      <c r="F20" s="29">
        <f t="shared" si="4"/>
        <v>3397.6061861111116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3397.6061861111116</v>
      </c>
      <c r="D21" s="28">
        <f t="shared" si="2"/>
        <v>237.64099999999999</v>
      </c>
      <c r="E21" s="28">
        <f t="shared" si="3"/>
        <v>1592.8548138888889</v>
      </c>
      <c r="F21" s="29">
        <f t="shared" si="4"/>
        <v>3159.9651861111115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3159.9651861111115</v>
      </c>
      <c r="D22" s="28">
        <f t="shared" si="2"/>
        <v>237.64099999999999</v>
      </c>
      <c r="E22" s="28">
        <f t="shared" si="3"/>
        <v>1830.495813888889</v>
      </c>
      <c r="F22" s="29">
        <f t="shared" si="4"/>
        <v>2922.3241861111114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2922.3241861111114</v>
      </c>
      <c r="D23" s="28">
        <f t="shared" si="2"/>
        <v>237.64099999999999</v>
      </c>
      <c r="E23" s="28">
        <f t="shared" si="3"/>
        <v>2068.1368138888888</v>
      </c>
      <c r="F23" s="29">
        <f t="shared" si="4"/>
        <v>2684.6831861111114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2684.6831861111114</v>
      </c>
      <c r="D24" s="28">
        <f t="shared" si="2"/>
        <v>237.64099999999999</v>
      </c>
      <c r="E24" s="28">
        <f t="shared" si="3"/>
        <v>2305.7778138888889</v>
      </c>
      <c r="F24" s="29">
        <f t="shared" si="4"/>
        <v>2447.0421861111113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2447.0421861111113</v>
      </c>
      <c r="D25" s="28">
        <f t="shared" si="2"/>
        <v>237.64099999999999</v>
      </c>
      <c r="E25" s="28">
        <f t="shared" si="3"/>
        <v>2543.418813888889</v>
      </c>
      <c r="F25" s="29">
        <f t="shared" si="4"/>
        <v>2209.4011861111112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2209.4011861111112</v>
      </c>
      <c r="D26" s="28">
        <f t="shared" si="2"/>
        <v>237.64099999999999</v>
      </c>
      <c r="E26" s="28">
        <f t="shared" si="3"/>
        <v>2781.059813888889</v>
      </c>
      <c r="F26" s="29">
        <f t="shared" si="4"/>
        <v>1971.7601861111111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1971.7601861111111</v>
      </c>
      <c r="D27" s="28">
        <f t="shared" si="2"/>
        <v>237.64099999999999</v>
      </c>
      <c r="E27" s="28">
        <f t="shared" si="3"/>
        <v>3018.7008138888891</v>
      </c>
      <c r="F27" s="29">
        <f t="shared" si="4"/>
        <v>1734.119186111111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1734.119186111111</v>
      </c>
      <c r="D28" s="28">
        <f t="shared" si="2"/>
        <v>237.64099999999999</v>
      </c>
      <c r="E28" s="28">
        <f t="shared" si="3"/>
        <v>3256.3418138888892</v>
      </c>
      <c r="F28" s="29">
        <f t="shared" si="4"/>
        <v>1496.478186111111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1496.478186111111</v>
      </c>
      <c r="D29" s="28">
        <f t="shared" si="2"/>
        <v>237.64099999999999</v>
      </c>
      <c r="E29" s="28">
        <f t="shared" si="3"/>
        <v>3493.9828138888893</v>
      </c>
      <c r="F29" s="29">
        <f t="shared" si="4"/>
        <v>1258.8371861111109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1258.8371861111109</v>
      </c>
      <c r="D30" s="28">
        <f t="shared" si="2"/>
        <v>237.64099999999999</v>
      </c>
      <c r="E30" s="28">
        <f t="shared" si="3"/>
        <v>3731.6238138888893</v>
      </c>
      <c r="F30" s="29">
        <f t="shared" si="4"/>
        <v>1021.1961861111109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1021.1961861111109</v>
      </c>
      <c r="D31" s="28">
        <f t="shared" si="2"/>
        <v>237.64099999999999</v>
      </c>
      <c r="E31" s="28">
        <f t="shared" si="3"/>
        <v>3969.2648138888894</v>
      </c>
      <c r="F31" s="29">
        <f t="shared" si="4"/>
        <v>783.55518611111097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783.55518611111097</v>
      </c>
      <c r="D32" s="28">
        <f t="shared" si="2"/>
        <v>237.64099999999999</v>
      </c>
      <c r="E32" s="28">
        <f t="shared" si="3"/>
        <v>4206.9058138888895</v>
      </c>
      <c r="F32" s="29">
        <f t="shared" si="4"/>
        <v>545.91418611111101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545.91418611111101</v>
      </c>
      <c r="D33" s="28">
        <f t="shared" si="2"/>
        <v>237.64099999999999</v>
      </c>
      <c r="E33" s="28">
        <f t="shared" si="3"/>
        <v>4444.5468138888891</v>
      </c>
      <c r="F33" s="29">
        <f t="shared" si="4"/>
        <v>308.27318611111104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308.27318611111104</v>
      </c>
      <c r="D34" s="28">
        <f t="shared" si="2"/>
        <v>237.64099999999999</v>
      </c>
      <c r="E34" s="28">
        <f t="shared" si="3"/>
        <v>4682.1878138888887</v>
      </c>
      <c r="F34" s="29">
        <f t="shared" si="4"/>
        <v>70.632186111111054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70.632186111111054</v>
      </c>
      <c r="D35" s="28">
        <f t="shared" si="2"/>
        <v>70.63218611111111</v>
      </c>
      <c r="E35" s="28">
        <f t="shared" si="3"/>
        <v>4752.82</v>
      </c>
      <c r="F35" s="29">
        <f t="shared" si="4"/>
        <v>-5.6843418860808015E-14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zoomScale="85" zoomScaleNormal="85" workbookViewId="0">
      <selection activeCell="B11" sqref="B11:D11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9" max="9" width="11" style="35" customWidth="1"/>
    <col min="10" max="10" width="14.28515625" style="35" customWidth="1"/>
    <col min="11" max="11" width="14" style="35" customWidth="1"/>
    <col min="12" max="12" width="20.42578125" style="35" customWidth="1"/>
    <col min="13" max="13" width="17.42578125" style="3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13" ht="15.75" thickTop="1" x14ac:dyDescent="0.25">
      <c r="A1" s="1"/>
      <c r="B1" s="61" t="s">
        <v>34</v>
      </c>
      <c r="C1" s="62"/>
      <c r="D1" s="62"/>
      <c r="E1" s="62"/>
      <c r="F1" s="62"/>
      <c r="G1" s="63"/>
    </row>
    <row r="2" spans="1:13" x14ac:dyDescent="0.25">
      <c r="A2" s="1"/>
      <c r="B2" s="64"/>
      <c r="C2" s="65"/>
      <c r="D2" s="65"/>
      <c r="E2" s="65"/>
      <c r="F2" s="65"/>
      <c r="G2" s="66"/>
    </row>
    <row r="3" spans="1:13" ht="15.75" thickBot="1" x14ac:dyDescent="0.3">
      <c r="A3" s="1"/>
      <c r="B3" s="67"/>
      <c r="C3" s="68"/>
      <c r="D3" s="68"/>
      <c r="E3" s="68"/>
      <c r="F3" s="68"/>
      <c r="G3" s="69"/>
    </row>
    <row r="4" spans="1:13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  <c r="I5" s="81"/>
      <c r="J5" s="81"/>
      <c r="K5" s="81"/>
      <c r="L5" s="77"/>
      <c r="M5" s="78"/>
    </row>
    <row r="6" spans="1:13" ht="21.95" customHeight="1" thickTop="1" x14ac:dyDescent="0.25">
      <c r="A6" s="4"/>
      <c r="B6" s="75" t="s">
        <v>2</v>
      </c>
      <c r="C6" s="76"/>
      <c r="D6" s="5" t="s">
        <v>32</v>
      </c>
      <c r="E6" s="6" t="s">
        <v>4</v>
      </c>
      <c r="F6" s="7">
        <f>YEAR(D8)</f>
        <v>2019</v>
      </c>
      <c r="G6" s="1"/>
      <c r="I6" s="79"/>
      <c r="J6" s="79"/>
      <c r="K6" s="38"/>
      <c r="L6" s="39"/>
      <c r="M6" s="40"/>
    </row>
    <row r="7" spans="1:13" ht="21.95" customHeight="1" x14ac:dyDescent="0.25">
      <c r="A7" s="4"/>
      <c r="B7" s="54" t="s">
        <v>35</v>
      </c>
      <c r="C7" s="55"/>
      <c r="D7" s="8">
        <v>50650</v>
      </c>
      <c r="E7" s="9" t="s">
        <v>6</v>
      </c>
      <c r="F7" s="10">
        <f>1/D10</f>
        <v>0.05</v>
      </c>
      <c r="G7" s="1"/>
      <c r="I7" s="79"/>
      <c r="J7" s="79"/>
      <c r="K7" s="41"/>
      <c r="L7" s="39"/>
      <c r="M7" s="42"/>
    </row>
    <row r="8" spans="1:13" ht="21.95" customHeight="1" thickBot="1" x14ac:dyDescent="0.3">
      <c r="A8" s="4"/>
      <c r="B8" s="54" t="s">
        <v>37</v>
      </c>
      <c r="C8" s="55"/>
      <c r="D8" s="11">
        <v>43665</v>
      </c>
      <c r="E8" s="12" t="s">
        <v>8</v>
      </c>
      <c r="F8" s="13">
        <f>360-DAYS360(D9,D8)</f>
        <v>162</v>
      </c>
      <c r="G8" s="1"/>
      <c r="I8" s="79"/>
      <c r="J8" s="79"/>
      <c r="K8" s="43"/>
      <c r="L8" s="39"/>
      <c r="M8" s="44"/>
    </row>
    <row r="9" spans="1:13" ht="21.95" customHeight="1" thickTop="1" thickBot="1" x14ac:dyDescent="0.3">
      <c r="A9" s="4"/>
      <c r="B9" s="54" t="s">
        <v>9</v>
      </c>
      <c r="C9" s="55"/>
      <c r="D9" s="11">
        <v>43466</v>
      </c>
      <c r="E9" s="14" t="s">
        <v>10</v>
      </c>
      <c r="F9" s="15">
        <f>DATE(YEAR(D9)+1,MONTH(D9),DAY(D9)-1)</f>
        <v>43830</v>
      </c>
      <c r="G9" s="1"/>
      <c r="I9" s="79"/>
      <c r="J9" s="79"/>
      <c r="K9" s="43"/>
      <c r="L9" s="39"/>
      <c r="M9" s="45"/>
    </row>
    <row r="10" spans="1:13" ht="21.95" customHeight="1" thickTop="1" thickBot="1" x14ac:dyDescent="0.3">
      <c r="A10" s="4"/>
      <c r="B10" s="56" t="s">
        <v>38</v>
      </c>
      <c r="C10" s="57"/>
      <c r="D10" s="16">
        <v>20</v>
      </c>
      <c r="E10" s="14" t="s">
        <v>12</v>
      </c>
      <c r="F10" s="15">
        <f>DATE(YEAR(D8)+D10,MONTH(D8),DAY(D8))</f>
        <v>50970</v>
      </c>
      <c r="G10" s="1"/>
      <c r="I10" s="79"/>
      <c r="J10" s="79"/>
      <c r="K10" s="46"/>
      <c r="L10" s="39"/>
      <c r="M10" s="45"/>
    </row>
    <row r="11" spans="1:13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51135</v>
      </c>
      <c r="G11" s="1"/>
      <c r="I11" s="79"/>
      <c r="J11" s="80"/>
      <c r="K11" s="80"/>
      <c r="L11" s="39"/>
      <c r="M11" s="45"/>
    </row>
    <row r="12" spans="1:13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  <c r="I12" s="39"/>
      <c r="J12" s="47"/>
      <c r="K12" s="47"/>
      <c r="L12" s="39"/>
      <c r="M12" s="45"/>
    </row>
    <row r="13" spans="1:13" ht="16.5" thickTop="1" thickBot="1" x14ac:dyDescent="0.3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.75" thickTop="1" x14ac:dyDescent="0.25">
      <c r="A15" s="1">
        <f>1</f>
        <v>1</v>
      </c>
      <c r="B15" s="27">
        <f>YEAR(D8)</f>
        <v>2019</v>
      </c>
      <c r="C15" s="28">
        <f>D7</f>
        <v>50650</v>
      </c>
      <c r="D15" s="28">
        <f>D7*F7*F8/360</f>
        <v>1139.625</v>
      </c>
      <c r="E15" s="28">
        <f>D15</f>
        <v>1139.625</v>
      </c>
      <c r="F15" s="29">
        <f>C15-D15</f>
        <v>49510.375</v>
      </c>
      <c r="G15" s="1"/>
      <c r="I15" s="48"/>
      <c r="J15" s="49"/>
      <c r="K15" s="49"/>
      <c r="L15" s="49"/>
      <c r="M15" s="49"/>
    </row>
    <row r="16" spans="1:13" x14ac:dyDescent="0.25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49510.375</v>
      </c>
      <c r="D16" s="28">
        <f t="shared" ref="D16:D40" si="2">IF(B16="","",IF(B16=$F$6+$D$10,$D$7*$F$7*(360-$F$8)/360,$D$7*$F$7))</f>
        <v>2532.5</v>
      </c>
      <c r="E16" s="28">
        <f t="shared" ref="E16:E40" si="3">IF(OR(E15=$D$7,E15=""),"",E15+D16)</f>
        <v>3672.125</v>
      </c>
      <c r="F16" s="29">
        <f t="shared" ref="F16:F40" si="4">IF(OR(E15=$D$7,E15=""),"",C16-D16)</f>
        <v>46977.875</v>
      </c>
      <c r="G16" s="1"/>
      <c r="I16" s="48"/>
      <c r="J16" s="49"/>
      <c r="K16" s="49"/>
      <c r="L16" s="49"/>
      <c r="M16" s="49"/>
    </row>
    <row r="17" spans="1:13" x14ac:dyDescent="0.25">
      <c r="A17" s="1">
        <f t="shared" ref="A17:A40" si="5">IF(B17="","",A16+1)</f>
        <v>3</v>
      </c>
      <c r="B17" s="27">
        <f t="shared" si="0"/>
        <v>2021</v>
      </c>
      <c r="C17" s="28">
        <f t="shared" si="1"/>
        <v>46977.875</v>
      </c>
      <c r="D17" s="28">
        <f t="shared" si="2"/>
        <v>2532.5</v>
      </c>
      <c r="E17" s="28">
        <f t="shared" si="3"/>
        <v>6204.625</v>
      </c>
      <c r="F17" s="29">
        <f t="shared" si="4"/>
        <v>44445.375</v>
      </c>
      <c r="G17" s="1"/>
      <c r="H17" s="30"/>
      <c r="I17" s="48"/>
      <c r="J17" s="49"/>
      <c r="K17" s="49"/>
      <c r="L17" s="49"/>
      <c r="M17" s="49"/>
    </row>
    <row r="18" spans="1:13" x14ac:dyDescent="0.25">
      <c r="A18" s="1">
        <f t="shared" si="5"/>
        <v>4</v>
      </c>
      <c r="B18" s="27">
        <f t="shared" si="0"/>
        <v>2022</v>
      </c>
      <c r="C18" s="28">
        <f t="shared" si="1"/>
        <v>44445.375</v>
      </c>
      <c r="D18" s="28">
        <f t="shared" si="2"/>
        <v>2532.5</v>
      </c>
      <c r="E18" s="28">
        <f t="shared" si="3"/>
        <v>8737.125</v>
      </c>
      <c r="F18" s="29">
        <f t="shared" si="4"/>
        <v>41912.875</v>
      </c>
      <c r="G18" s="1"/>
      <c r="I18" s="48"/>
      <c r="J18" s="49"/>
      <c r="K18" s="49"/>
      <c r="L18" s="49"/>
      <c r="M18" s="49"/>
    </row>
    <row r="19" spans="1:13" x14ac:dyDescent="0.25">
      <c r="A19" s="1">
        <f t="shared" si="5"/>
        <v>5</v>
      </c>
      <c r="B19" s="27">
        <f t="shared" si="0"/>
        <v>2023</v>
      </c>
      <c r="C19" s="28">
        <f t="shared" si="1"/>
        <v>41912.875</v>
      </c>
      <c r="D19" s="28">
        <f t="shared" si="2"/>
        <v>2532.5</v>
      </c>
      <c r="E19" s="28">
        <f t="shared" si="3"/>
        <v>11269.625</v>
      </c>
      <c r="F19" s="29">
        <f t="shared" si="4"/>
        <v>39380.375</v>
      </c>
      <c r="G19" s="1"/>
      <c r="I19" s="48"/>
      <c r="J19" s="49"/>
      <c r="K19" s="49"/>
      <c r="L19" s="49"/>
      <c r="M19" s="49"/>
    </row>
    <row r="20" spans="1:13" x14ac:dyDescent="0.25">
      <c r="A20" s="1">
        <f t="shared" si="5"/>
        <v>6</v>
      </c>
      <c r="B20" s="27">
        <f t="shared" si="0"/>
        <v>2024</v>
      </c>
      <c r="C20" s="28">
        <f t="shared" si="1"/>
        <v>39380.375</v>
      </c>
      <c r="D20" s="28">
        <f t="shared" si="2"/>
        <v>2532.5</v>
      </c>
      <c r="E20" s="28">
        <f t="shared" si="3"/>
        <v>13802.125</v>
      </c>
      <c r="F20" s="29">
        <f t="shared" si="4"/>
        <v>36847.875</v>
      </c>
      <c r="G20" s="1"/>
      <c r="I20" s="48"/>
      <c r="J20" s="49"/>
      <c r="K20" s="49"/>
      <c r="L20" s="49"/>
      <c r="M20" s="49"/>
    </row>
    <row r="21" spans="1:13" x14ac:dyDescent="0.25">
      <c r="A21" s="1">
        <f t="shared" si="5"/>
        <v>7</v>
      </c>
      <c r="B21" s="27">
        <f t="shared" si="0"/>
        <v>2025</v>
      </c>
      <c r="C21" s="28">
        <f t="shared" si="1"/>
        <v>36847.875</v>
      </c>
      <c r="D21" s="28">
        <f t="shared" si="2"/>
        <v>2532.5</v>
      </c>
      <c r="E21" s="28">
        <f t="shared" si="3"/>
        <v>16334.625</v>
      </c>
      <c r="F21" s="29">
        <f t="shared" si="4"/>
        <v>34315.375</v>
      </c>
      <c r="G21" s="1"/>
      <c r="I21" s="48"/>
      <c r="J21" s="49"/>
      <c r="K21" s="49"/>
      <c r="L21" s="49"/>
      <c r="M21" s="49"/>
    </row>
    <row r="22" spans="1:13" x14ac:dyDescent="0.25">
      <c r="A22" s="1">
        <f t="shared" si="5"/>
        <v>8</v>
      </c>
      <c r="B22" s="27">
        <f t="shared" si="0"/>
        <v>2026</v>
      </c>
      <c r="C22" s="28">
        <f t="shared" si="1"/>
        <v>34315.375</v>
      </c>
      <c r="D22" s="28">
        <f t="shared" si="2"/>
        <v>2532.5</v>
      </c>
      <c r="E22" s="28">
        <f t="shared" si="3"/>
        <v>18867.125</v>
      </c>
      <c r="F22" s="29">
        <f t="shared" si="4"/>
        <v>31782.875</v>
      </c>
      <c r="G22" s="1"/>
      <c r="I22" s="48"/>
      <c r="J22" s="49"/>
      <c r="K22" s="49"/>
      <c r="L22" s="49"/>
      <c r="M22" s="49"/>
    </row>
    <row r="23" spans="1:13" x14ac:dyDescent="0.25">
      <c r="A23" s="1">
        <f t="shared" si="5"/>
        <v>9</v>
      </c>
      <c r="B23" s="27">
        <f t="shared" si="0"/>
        <v>2027</v>
      </c>
      <c r="C23" s="28">
        <f t="shared" si="1"/>
        <v>31782.875</v>
      </c>
      <c r="D23" s="28">
        <f t="shared" si="2"/>
        <v>2532.5</v>
      </c>
      <c r="E23" s="28">
        <f t="shared" si="3"/>
        <v>21399.625</v>
      </c>
      <c r="F23" s="29">
        <f t="shared" si="4"/>
        <v>29250.375</v>
      </c>
      <c r="G23" s="1"/>
      <c r="I23" s="48"/>
      <c r="J23" s="49"/>
      <c r="K23" s="49"/>
      <c r="L23" s="49"/>
      <c r="M23" s="49"/>
    </row>
    <row r="24" spans="1:13" x14ac:dyDescent="0.25">
      <c r="A24" s="1">
        <f t="shared" si="5"/>
        <v>10</v>
      </c>
      <c r="B24" s="27">
        <f t="shared" si="0"/>
        <v>2028</v>
      </c>
      <c r="C24" s="28">
        <f t="shared" si="1"/>
        <v>29250.375</v>
      </c>
      <c r="D24" s="28">
        <f t="shared" si="2"/>
        <v>2532.5</v>
      </c>
      <c r="E24" s="28">
        <f t="shared" si="3"/>
        <v>23932.125</v>
      </c>
      <c r="F24" s="29">
        <f t="shared" si="4"/>
        <v>26717.875</v>
      </c>
      <c r="G24" s="1"/>
      <c r="I24" s="48"/>
      <c r="J24" s="49"/>
      <c r="K24" s="49"/>
      <c r="L24" s="49"/>
      <c r="M24" s="49"/>
    </row>
    <row r="25" spans="1:13" x14ac:dyDescent="0.25">
      <c r="A25" s="1">
        <f t="shared" si="5"/>
        <v>11</v>
      </c>
      <c r="B25" s="27">
        <f t="shared" si="0"/>
        <v>2029</v>
      </c>
      <c r="C25" s="28">
        <f t="shared" si="1"/>
        <v>26717.875</v>
      </c>
      <c r="D25" s="28">
        <f t="shared" si="2"/>
        <v>2532.5</v>
      </c>
      <c r="E25" s="28">
        <f t="shared" si="3"/>
        <v>26464.625</v>
      </c>
      <c r="F25" s="29">
        <f t="shared" si="4"/>
        <v>24185.375</v>
      </c>
      <c r="G25" s="1"/>
      <c r="I25" s="48"/>
      <c r="J25" s="49"/>
      <c r="K25" s="49"/>
      <c r="L25" s="49"/>
      <c r="M25" s="49"/>
    </row>
    <row r="26" spans="1:13" x14ac:dyDescent="0.25">
      <c r="A26" s="1">
        <f t="shared" si="5"/>
        <v>12</v>
      </c>
      <c r="B26" s="27">
        <f t="shared" si="0"/>
        <v>2030</v>
      </c>
      <c r="C26" s="28">
        <f t="shared" si="1"/>
        <v>24185.375</v>
      </c>
      <c r="D26" s="28">
        <f t="shared" si="2"/>
        <v>2532.5</v>
      </c>
      <c r="E26" s="28">
        <f t="shared" si="3"/>
        <v>28997.125</v>
      </c>
      <c r="F26" s="29">
        <f t="shared" si="4"/>
        <v>21652.875</v>
      </c>
      <c r="G26" s="1"/>
      <c r="I26" s="48"/>
      <c r="J26" s="49"/>
      <c r="K26" s="49"/>
      <c r="L26" s="49"/>
      <c r="M26" s="49"/>
    </row>
    <row r="27" spans="1:13" x14ac:dyDescent="0.25">
      <c r="A27" s="1">
        <f t="shared" si="5"/>
        <v>13</v>
      </c>
      <c r="B27" s="27">
        <f t="shared" si="0"/>
        <v>2031</v>
      </c>
      <c r="C27" s="28">
        <f t="shared" si="1"/>
        <v>21652.875</v>
      </c>
      <c r="D27" s="28">
        <f t="shared" si="2"/>
        <v>2532.5</v>
      </c>
      <c r="E27" s="28">
        <f t="shared" si="3"/>
        <v>31529.625</v>
      </c>
      <c r="F27" s="29">
        <f t="shared" si="4"/>
        <v>19120.375</v>
      </c>
      <c r="G27" s="1"/>
      <c r="I27" s="48"/>
      <c r="J27" s="49"/>
      <c r="K27" s="49"/>
      <c r="L27" s="49"/>
      <c r="M27" s="49"/>
    </row>
    <row r="28" spans="1:13" x14ac:dyDescent="0.25">
      <c r="A28" s="1">
        <f t="shared" si="5"/>
        <v>14</v>
      </c>
      <c r="B28" s="27">
        <f t="shared" si="0"/>
        <v>2032</v>
      </c>
      <c r="C28" s="28">
        <f t="shared" si="1"/>
        <v>19120.375</v>
      </c>
      <c r="D28" s="28">
        <f t="shared" si="2"/>
        <v>2532.5</v>
      </c>
      <c r="E28" s="28">
        <f t="shared" si="3"/>
        <v>34062.125</v>
      </c>
      <c r="F28" s="29">
        <f t="shared" si="4"/>
        <v>16587.875</v>
      </c>
      <c r="G28" s="1"/>
      <c r="I28" s="48"/>
      <c r="J28" s="49"/>
      <c r="K28" s="49"/>
      <c r="L28" s="49"/>
      <c r="M28" s="49"/>
    </row>
    <row r="29" spans="1:13" x14ac:dyDescent="0.25">
      <c r="A29" s="1">
        <f t="shared" si="5"/>
        <v>15</v>
      </c>
      <c r="B29" s="27">
        <f t="shared" si="0"/>
        <v>2033</v>
      </c>
      <c r="C29" s="28">
        <f t="shared" si="1"/>
        <v>16587.875</v>
      </c>
      <c r="D29" s="28">
        <f t="shared" si="2"/>
        <v>2532.5</v>
      </c>
      <c r="E29" s="28">
        <f t="shared" si="3"/>
        <v>36594.625</v>
      </c>
      <c r="F29" s="29">
        <f t="shared" si="4"/>
        <v>14055.375</v>
      </c>
      <c r="G29" s="1"/>
      <c r="I29" s="48"/>
      <c r="J29" s="49"/>
      <c r="K29" s="49"/>
      <c r="L29" s="49"/>
      <c r="M29" s="49"/>
    </row>
    <row r="30" spans="1:13" x14ac:dyDescent="0.25">
      <c r="A30" s="1">
        <f t="shared" si="5"/>
        <v>16</v>
      </c>
      <c r="B30" s="27">
        <f t="shared" si="0"/>
        <v>2034</v>
      </c>
      <c r="C30" s="28">
        <f t="shared" si="1"/>
        <v>14055.375</v>
      </c>
      <c r="D30" s="28">
        <f t="shared" si="2"/>
        <v>2532.5</v>
      </c>
      <c r="E30" s="28">
        <f t="shared" si="3"/>
        <v>39127.125</v>
      </c>
      <c r="F30" s="29">
        <f t="shared" si="4"/>
        <v>11522.875</v>
      </c>
      <c r="G30" s="1"/>
      <c r="I30" s="48"/>
      <c r="J30" s="49"/>
      <c r="K30" s="49"/>
      <c r="L30" s="49"/>
      <c r="M30" s="49"/>
    </row>
    <row r="31" spans="1:13" x14ac:dyDescent="0.25">
      <c r="A31" s="1">
        <f t="shared" si="5"/>
        <v>17</v>
      </c>
      <c r="B31" s="27">
        <f t="shared" si="0"/>
        <v>2035</v>
      </c>
      <c r="C31" s="28">
        <f t="shared" si="1"/>
        <v>11522.875</v>
      </c>
      <c r="D31" s="28">
        <f t="shared" si="2"/>
        <v>2532.5</v>
      </c>
      <c r="E31" s="28">
        <f t="shared" si="3"/>
        <v>41659.625</v>
      </c>
      <c r="F31" s="29">
        <f t="shared" si="4"/>
        <v>8990.375</v>
      </c>
      <c r="G31" s="1"/>
      <c r="I31" s="48"/>
      <c r="J31" s="49"/>
      <c r="K31" s="49"/>
      <c r="L31" s="49"/>
      <c r="M31" s="49"/>
    </row>
    <row r="32" spans="1:13" x14ac:dyDescent="0.25">
      <c r="A32" s="1">
        <f t="shared" si="5"/>
        <v>18</v>
      </c>
      <c r="B32" s="27">
        <f t="shared" si="0"/>
        <v>2036</v>
      </c>
      <c r="C32" s="28">
        <f t="shared" si="1"/>
        <v>8990.375</v>
      </c>
      <c r="D32" s="28">
        <f t="shared" si="2"/>
        <v>2532.5</v>
      </c>
      <c r="E32" s="28">
        <f t="shared" si="3"/>
        <v>44192.125</v>
      </c>
      <c r="F32" s="29">
        <f t="shared" si="4"/>
        <v>6457.875</v>
      </c>
      <c r="G32" s="1"/>
      <c r="I32" s="48"/>
      <c r="J32" s="49"/>
      <c r="K32" s="49"/>
      <c r="L32" s="49"/>
      <c r="M32" s="49"/>
    </row>
    <row r="33" spans="1:13" x14ac:dyDescent="0.25">
      <c r="A33" s="1">
        <f t="shared" si="5"/>
        <v>19</v>
      </c>
      <c r="B33" s="27">
        <f t="shared" si="0"/>
        <v>2037</v>
      </c>
      <c r="C33" s="28">
        <f t="shared" si="1"/>
        <v>6457.875</v>
      </c>
      <c r="D33" s="28">
        <f t="shared" si="2"/>
        <v>2532.5</v>
      </c>
      <c r="E33" s="28">
        <f t="shared" si="3"/>
        <v>46724.625</v>
      </c>
      <c r="F33" s="29">
        <f t="shared" si="4"/>
        <v>3925.375</v>
      </c>
      <c r="G33" s="1"/>
      <c r="I33" s="48"/>
      <c r="J33" s="49"/>
      <c r="K33" s="49"/>
      <c r="L33" s="49"/>
      <c r="M33" s="49"/>
    </row>
    <row r="34" spans="1:13" x14ac:dyDescent="0.25">
      <c r="A34" s="1">
        <f t="shared" si="5"/>
        <v>20</v>
      </c>
      <c r="B34" s="27">
        <f t="shared" si="0"/>
        <v>2038</v>
      </c>
      <c r="C34" s="28">
        <f t="shared" si="1"/>
        <v>3925.375</v>
      </c>
      <c r="D34" s="28">
        <f t="shared" si="2"/>
        <v>2532.5</v>
      </c>
      <c r="E34" s="28">
        <f t="shared" si="3"/>
        <v>49257.125</v>
      </c>
      <c r="F34" s="29">
        <f t="shared" si="4"/>
        <v>1392.875</v>
      </c>
      <c r="G34" s="1"/>
      <c r="I34" s="48"/>
      <c r="J34" s="49"/>
      <c r="K34" s="49"/>
      <c r="L34" s="49"/>
      <c r="M34" s="49"/>
    </row>
    <row r="35" spans="1:13" x14ac:dyDescent="0.25">
      <c r="A35" s="1">
        <f t="shared" si="5"/>
        <v>21</v>
      </c>
      <c r="B35" s="27">
        <f t="shared" si="0"/>
        <v>2039</v>
      </c>
      <c r="C35" s="28">
        <f t="shared" si="1"/>
        <v>1392.875</v>
      </c>
      <c r="D35" s="28">
        <f t="shared" si="2"/>
        <v>1392.875</v>
      </c>
      <c r="E35" s="28">
        <f t="shared" si="3"/>
        <v>50650</v>
      </c>
      <c r="F35" s="29">
        <f t="shared" si="4"/>
        <v>0</v>
      </c>
      <c r="G35" s="1"/>
      <c r="I35" s="48"/>
      <c r="J35" s="49"/>
      <c r="K35" s="49"/>
      <c r="L35" s="49"/>
      <c r="M35" s="49"/>
    </row>
    <row r="36" spans="1:13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.75" thickTop="1" x14ac:dyDescent="0.25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25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25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25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25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25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25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25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25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25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25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25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25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25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25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25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25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25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25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25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25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25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25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25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25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25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25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25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25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25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25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25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25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25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25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25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25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25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25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25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25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25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25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25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25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25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25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25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25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25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25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25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25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25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25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25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25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25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25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25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25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25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25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25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25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25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25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25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25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25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25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25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25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25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25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25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25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25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25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25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25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25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25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25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25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25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25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25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25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25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I11:K11"/>
    <mergeCell ref="B9:C9"/>
    <mergeCell ref="B10:C10"/>
    <mergeCell ref="B11:D11"/>
    <mergeCell ref="I5:K5"/>
    <mergeCell ref="I10:J10"/>
    <mergeCell ref="B8:C8"/>
    <mergeCell ref="L5:M5"/>
    <mergeCell ref="I6:J6"/>
    <mergeCell ref="I7:J7"/>
    <mergeCell ref="I8:J8"/>
    <mergeCell ref="I9:J9"/>
    <mergeCell ref="B1:G3"/>
    <mergeCell ref="B5:D5"/>
    <mergeCell ref="E5:F5"/>
    <mergeCell ref="B6:C6"/>
    <mergeCell ref="B7: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topLeftCell="A7" workbookViewId="0">
      <selection activeCell="H15" sqref="H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9" max="9" width="11" style="35" customWidth="1"/>
    <col min="10" max="10" width="14.28515625" style="35" customWidth="1"/>
    <col min="11" max="11" width="14" style="35" customWidth="1"/>
    <col min="12" max="12" width="20.42578125" style="35" customWidth="1"/>
    <col min="13" max="13" width="17.42578125" style="3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13" ht="15.75" thickTop="1" x14ac:dyDescent="0.25">
      <c r="A1" s="1"/>
      <c r="B1" s="61" t="s">
        <v>39</v>
      </c>
      <c r="C1" s="62"/>
      <c r="D1" s="62"/>
      <c r="E1" s="62"/>
      <c r="F1" s="62"/>
      <c r="G1" s="63"/>
    </row>
    <row r="2" spans="1:13" x14ac:dyDescent="0.25">
      <c r="A2" s="1"/>
      <c r="B2" s="64"/>
      <c r="C2" s="65"/>
      <c r="D2" s="65"/>
      <c r="E2" s="65"/>
      <c r="F2" s="65"/>
      <c r="G2" s="66"/>
    </row>
    <row r="3" spans="1:13" ht="15.75" thickBot="1" x14ac:dyDescent="0.3">
      <c r="A3" s="1"/>
      <c r="B3" s="67"/>
      <c r="C3" s="68"/>
      <c r="D3" s="68"/>
      <c r="E3" s="68"/>
      <c r="F3" s="68"/>
      <c r="G3" s="69"/>
    </row>
    <row r="4" spans="1:13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  <c r="I5" s="81"/>
      <c r="J5" s="81"/>
      <c r="K5" s="81"/>
      <c r="L5" s="77"/>
      <c r="M5" s="78"/>
    </row>
    <row r="6" spans="1:13" ht="21.95" customHeight="1" thickTop="1" x14ac:dyDescent="0.25">
      <c r="A6" s="4"/>
      <c r="B6" s="75" t="s">
        <v>2</v>
      </c>
      <c r="C6" s="76"/>
      <c r="D6" s="5" t="s">
        <v>32</v>
      </c>
      <c r="E6" s="6" t="s">
        <v>4</v>
      </c>
      <c r="F6" s="7">
        <f>YEAR(D8)</f>
        <v>2019</v>
      </c>
      <c r="G6" s="1"/>
      <c r="I6" s="79"/>
      <c r="J6" s="79"/>
      <c r="K6" s="38"/>
      <c r="L6" s="39"/>
      <c r="M6" s="40"/>
    </row>
    <row r="7" spans="1:13" ht="21.95" customHeight="1" x14ac:dyDescent="0.25">
      <c r="A7" s="4"/>
      <c r="B7" s="54" t="s">
        <v>35</v>
      </c>
      <c r="C7" s="55"/>
      <c r="D7" s="8">
        <v>9054.18</v>
      </c>
      <c r="E7" s="9" t="s">
        <v>6</v>
      </c>
      <c r="F7" s="10">
        <f>1/D10</f>
        <v>0.05</v>
      </c>
      <c r="G7" s="1"/>
      <c r="I7" s="79"/>
      <c r="J7" s="79"/>
      <c r="K7" s="41"/>
      <c r="L7" s="39"/>
      <c r="M7" s="42"/>
    </row>
    <row r="8" spans="1:13" ht="21.95" customHeight="1" thickBot="1" x14ac:dyDescent="0.3">
      <c r="A8" s="4"/>
      <c r="B8" s="54" t="s">
        <v>37</v>
      </c>
      <c r="C8" s="55"/>
      <c r="D8" s="11">
        <v>43673</v>
      </c>
      <c r="E8" s="12" t="s">
        <v>8</v>
      </c>
      <c r="F8" s="13">
        <f>360-DAYS360(D9,D8)</f>
        <v>154</v>
      </c>
      <c r="G8" s="1"/>
      <c r="I8" s="79"/>
      <c r="J8" s="79"/>
      <c r="K8" s="43"/>
      <c r="L8" s="39"/>
      <c r="M8" s="44"/>
    </row>
    <row r="9" spans="1:13" ht="21.95" customHeight="1" thickTop="1" thickBot="1" x14ac:dyDescent="0.3">
      <c r="A9" s="4"/>
      <c r="B9" s="54" t="s">
        <v>9</v>
      </c>
      <c r="C9" s="55"/>
      <c r="D9" s="11">
        <v>43466</v>
      </c>
      <c r="E9" s="14" t="s">
        <v>10</v>
      </c>
      <c r="F9" s="15">
        <f>DATE(YEAR(D9)+1,MONTH(D9),DAY(D9)-1)</f>
        <v>43830</v>
      </c>
      <c r="G9" s="1"/>
      <c r="I9" s="79"/>
      <c r="J9" s="79"/>
      <c r="K9" s="43"/>
      <c r="L9" s="39"/>
      <c r="M9" s="45"/>
    </row>
    <row r="10" spans="1:13" ht="21.95" customHeight="1" thickTop="1" thickBot="1" x14ac:dyDescent="0.3">
      <c r="A10" s="4"/>
      <c r="B10" s="56" t="s">
        <v>38</v>
      </c>
      <c r="C10" s="57"/>
      <c r="D10" s="16">
        <v>20</v>
      </c>
      <c r="E10" s="14" t="s">
        <v>12</v>
      </c>
      <c r="F10" s="15">
        <f>DATE(YEAR(D8)+D10,MONTH(D8),DAY(D8))</f>
        <v>50978</v>
      </c>
      <c r="G10" s="1"/>
      <c r="I10" s="79"/>
      <c r="J10" s="79"/>
      <c r="K10" s="46"/>
      <c r="L10" s="39"/>
      <c r="M10" s="45"/>
    </row>
    <row r="11" spans="1:13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51135</v>
      </c>
      <c r="G11" s="1"/>
      <c r="I11" s="79"/>
      <c r="J11" s="80"/>
      <c r="K11" s="80"/>
      <c r="L11" s="39"/>
      <c r="M11" s="45"/>
    </row>
    <row r="12" spans="1:13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  <c r="I12" s="39"/>
      <c r="J12" s="47"/>
      <c r="K12" s="47"/>
      <c r="L12" s="39"/>
      <c r="M12" s="45"/>
    </row>
    <row r="13" spans="1:13" ht="16.5" thickTop="1" thickBot="1" x14ac:dyDescent="0.3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.75" thickTop="1" x14ac:dyDescent="0.25">
      <c r="A15" s="1">
        <f>1</f>
        <v>1</v>
      </c>
      <c r="B15" s="27">
        <f>YEAR(D8)</f>
        <v>2019</v>
      </c>
      <c r="C15" s="28">
        <f>D7</f>
        <v>9054.18</v>
      </c>
      <c r="D15" s="28">
        <f>D7*F7*F8/360</f>
        <v>193.65885000000006</v>
      </c>
      <c r="E15" s="28">
        <f>D15</f>
        <v>193.65885000000006</v>
      </c>
      <c r="F15" s="29">
        <f>C15-D15</f>
        <v>8860.5211500000005</v>
      </c>
      <c r="G15" s="1"/>
      <c r="H15" s="82">
        <f>E15+'Sub2019-1'!E15+'Sub 2018'!E15</f>
        <v>1500.2926638888889</v>
      </c>
      <c r="I15" s="48"/>
      <c r="J15" s="49"/>
      <c r="K15" s="49"/>
      <c r="L15" s="49"/>
      <c r="M15" s="49"/>
    </row>
    <row r="16" spans="1:13" x14ac:dyDescent="0.25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8860.5211500000005</v>
      </c>
      <c r="D16" s="28">
        <f t="shared" ref="D16:D40" si="2">IF(B16="","",IF(B16=$F$6+$D$10,$D$7*$F$7*(360-$F$8)/360,$D$7*$F$7))</f>
        <v>452.70900000000006</v>
      </c>
      <c r="E16" s="28">
        <f t="shared" ref="E16:E40" si="3">IF(OR(E15=$D$7,E15=""),"",E15+D16)</f>
        <v>646.36785000000009</v>
      </c>
      <c r="F16" s="29">
        <f t="shared" ref="F16:F40" si="4">IF(OR(E15=$D$7,E15=""),"",C16-D16)</f>
        <v>8407.8121499999997</v>
      </c>
      <c r="G16" s="1"/>
      <c r="I16" s="48"/>
      <c r="J16" s="49"/>
      <c r="K16" s="49"/>
      <c r="L16" s="49"/>
      <c r="M16" s="49"/>
    </row>
    <row r="17" spans="1:13" x14ac:dyDescent="0.25">
      <c r="A17" s="1">
        <f t="shared" ref="A17:A40" si="5">IF(B17="","",A16+1)</f>
        <v>3</v>
      </c>
      <c r="B17" s="27">
        <f t="shared" si="0"/>
        <v>2021</v>
      </c>
      <c r="C17" s="28">
        <f t="shared" si="1"/>
        <v>8407.8121499999997</v>
      </c>
      <c r="D17" s="28">
        <f t="shared" si="2"/>
        <v>452.70900000000006</v>
      </c>
      <c r="E17" s="28">
        <f t="shared" si="3"/>
        <v>1099.0768500000001</v>
      </c>
      <c r="F17" s="29">
        <f t="shared" si="4"/>
        <v>7955.1031499999999</v>
      </c>
      <c r="G17" s="1"/>
      <c r="H17" s="30"/>
      <c r="I17" s="48"/>
      <c r="J17" s="49"/>
      <c r="K17" s="49"/>
      <c r="L17" s="49"/>
      <c r="M17" s="49"/>
    </row>
    <row r="18" spans="1:13" x14ac:dyDescent="0.25">
      <c r="A18" s="1">
        <f t="shared" si="5"/>
        <v>4</v>
      </c>
      <c r="B18" s="27">
        <f t="shared" si="0"/>
        <v>2022</v>
      </c>
      <c r="C18" s="28">
        <f t="shared" si="1"/>
        <v>7955.1031499999999</v>
      </c>
      <c r="D18" s="28">
        <f t="shared" si="2"/>
        <v>452.70900000000006</v>
      </c>
      <c r="E18" s="28">
        <f t="shared" si="3"/>
        <v>1551.7858500000002</v>
      </c>
      <c r="F18" s="29">
        <f t="shared" si="4"/>
        <v>7502.3941500000001</v>
      </c>
      <c r="G18" s="1"/>
      <c r="I18" s="48"/>
      <c r="J18" s="49"/>
      <c r="K18" s="49"/>
      <c r="L18" s="49"/>
      <c r="M18" s="49"/>
    </row>
    <row r="19" spans="1:13" x14ac:dyDescent="0.25">
      <c r="A19" s="1">
        <f t="shared" si="5"/>
        <v>5</v>
      </c>
      <c r="B19" s="27">
        <f t="shared" si="0"/>
        <v>2023</v>
      </c>
      <c r="C19" s="28">
        <f t="shared" si="1"/>
        <v>7502.3941500000001</v>
      </c>
      <c r="D19" s="28">
        <f t="shared" si="2"/>
        <v>452.70900000000006</v>
      </c>
      <c r="E19" s="28">
        <f t="shared" si="3"/>
        <v>2004.4948500000003</v>
      </c>
      <c r="F19" s="29">
        <f t="shared" si="4"/>
        <v>7049.6851500000002</v>
      </c>
      <c r="G19" s="1"/>
      <c r="I19" s="48"/>
      <c r="J19" s="49"/>
      <c r="K19" s="49"/>
      <c r="L19" s="49"/>
      <c r="M19" s="49"/>
    </row>
    <row r="20" spans="1:13" x14ac:dyDescent="0.25">
      <c r="A20" s="1">
        <f t="shared" si="5"/>
        <v>6</v>
      </c>
      <c r="B20" s="27">
        <f t="shared" si="0"/>
        <v>2024</v>
      </c>
      <c r="C20" s="28">
        <f t="shared" si="1"/>
        <v>7049.6851500000002</v>
      </c>
      <c r="D20" s="28">
        <f t="shared" si="2"/>
        <v>452.70900000000006</v>
      </c>
      <c r="E20" s="28">
        <f t="shared" si="3"/>
        <v>2457.2038500000003</v>
      </c>
      <c r="F20" s="29">
        <f t="shared" si="4"/>
        <v>6596.9761500000004</v>
      </c>
      <c r="G20" s="1"/>
      <c r="I20" s="48"/>
      <c r="J20" s="49"/>
      <c r="K20" s="49"/>
      <c r="L20" s="49"/>
      <c r="M20" s="49"/>
    </row>
    <row r="21" spans="1:13" x14ac:dyDescent="0.25">
      <c r="A21" s="1">
        <f t="shared" si="5"/>
        <v>7</v>
      </c>
      <c r="B21" s="27">
        <f t="shared" si="0"/>
        <v>2025</v>
      </c>
      <c r="C21" s="28">
        <f t="shared" si="1"/>
        <v>6596.9761500000004</v>
      </c>
      <c r="D21" s="28">
        <f t="shared" si="2"/>
        <v>452.70900000000006</v>
      </c>
      <c r="E21" s="28">
        <f t="shared" si="3"/>
        <v>2909.9128500000006</v>
      </c>
      <c r="F21" s="29">
        <f t="shared" si="4"/>
        <v>6144.2671500000006</v>
      </c>
      <c r="G21" s="1"/>
      <c r="I21" s="48"/>
      <c r="J21" s="49"/>
      <c r="K21" s="49"/>
      <c r="L21" s="49"/>
      <c r="M21" s="49"/>
    </row>
    <row r="22" spans="1:13" x14ac:dyDescent="0.25">
      <c r="A22" s="1">
        <f t="shared" si="5"/>
        <v>8</v>
      </c>
      <c r="B22" s="27">
        <f t="shared" si="0"/>
        <v>2026</v>
      </c>
      <c r="C22" s="28">
        <f t="shared" si="1"/>
        <v>6144.2671500000006</v>
      </c>
      <c r="D22" s="28">
        <f t="shared" si="2"/>
        <v>452.70900000000006</v>
      </c>
      <c r="E22" s="28">
        <f t="shared" si="3"/>
        <v>3362.6218500000004</v>
      </c>
      <c r="F22" s="29">
        <f t="shared" si="4"/>
        <v>5691.5581500000008</v>
      </c>
      <c r="G22" s="1"/>
      <c r="I22" s="48"/>
      <c r="J22" s="49"/>
      <c r="K22" s="49"/>
      <c r="L22" s="49"/>
      <c r="M22" s="49"/>
    </row>
    <row r="23" spans="1:13" x14ac:dyDescent="0.25">
      <c r="A23" s="1">
        <f t="shared" si="5"/>
        <v>9</v>
      </c>
      <c r="B23" s="27">
        <f t="shared" si="0"/>
        <v>2027</v>
      </c>
      <c r="C23" s="28">
        <f t="shared" si="1"/>
        <v>5691.5581500000008</v>
      </c>
      <c r="D23" s="28">
        <f t="shared" si="2"/>
        <v>452.70900000000006</v>
      </c>
      <c r="E23" s="28">
        <f t="shared" si="3"/>
        <v>3815.3308500000003</v>
      </c>
      <c r="F23" s="29">
        <f t="shared" si="4"/>
        <v>5238.8491500000009</v>
      </c>
      <c r="G23" s="1"/>
      <c r="I23" s="48"/>
      <c r="J23" s="49"/>
      <c r="K23" s="49"/>
      <c r="L23" s="49"/>
      <c r="M23" s="49"/>
    </row>
    <row r="24" spans="1:13" x14ac:dyDescent="0.25">
      <c r="A24" s="1">
        <f t="shared" si="5"/>
        <v>10</v>
      </c>
      <c r="B24" s="27">
        <f t="shared" si="0"/>
        <v>2028</v>
      </c>
      <c r="C24" s="28">
        <f t="shared" si="1"/>
        <v>5238.8491500000009</v>
      </c>
      <c r="D24" s="28">
        <f t="shared" si="2"/>
        <v>452.70900000000006</v>
      </c>
      <c r="E24" s="28">
        <f t="shared" si="3"/>
        <v>4268.0398500000001</v>
      </c>
      <c r="F24" s="29">
        <f t="shared" si="4"/>
        <v>4786.1401500000011</v>
      </c>
      <c r="G24" s="1"/>
      <c r="I24" s="48"/>
      <c r="J24" s="49"/>
      <c r="K24" s="49"/>
      <c r="L24" s="49"/>
      <c r="M24" s="49"/>
    </row>
    <row r="25" spans="1:13" x14ac:dyDescent="0.25">
      <c r="A25" s="1">
        <f t="shared" si="5"/>
        <v>11</v>
      </c>
      <c r="B25" s="27">
        <f t="shared" si="0"/>
        <v>2029</v>
      </c>
      <c r="C25" s="28">
        <f t="shared" si="1"/>
        <v>4786.1401500000011</v>
      </c>
      <c r="D25" s="28">
        <f t="shared" si="2"/>
        <v>452.70900000000006</v>
      </c>
      <c r="E25" s="28">
        <f t="shared" si="3"/>
        <v>4720.7488499999999</v>
      </c>
      <c r="F25" s="29">
        <f t="shared" si="4"/>
        <v>4333.4311500000013</v>
      </c>
      <c r="G25" s="1"/>
      <c r="I25" s="48"/>
      <c r="J25" s="49"/>
      <c r="K25" s="49"/>
      <c r="L25" s="49"/>
      <c r="M25" s="49"/>
    </row>
    <row r="26" spans="1:13" x14ac:dyDescent="0.25">
      <c r="A26" s="1">
        <f t="shared" si="5"/>
        <v>12</v>
      </c>
      <c r="B26" s="27">
        <f t="shared" si="0"/>
        <v>2030</v>
      </c>
      <c r="C26" s="28">
        <f t="shared" si="1"/>
        <v>4333.4311500000013</v>
      </c>
      <c r="D26" s="28">
        <f t="shared" si="2"/>
        <v>452.70900000000006</v>
      </c>
      <c r="E26" s="28">
        <f t="shared" si="3"/>
        <v>5173.4578499999998</v>
      </c>
      <c r="F26" s="29">
        <f t="shared" si="4"/>
        <v>3880.7221500000014</v>
      </c>
      <c r="G26" s="1"/>
      <c r="I26" s="48"/>
      <c r="J26" s="49"/>
      <c r="K26" s="49"/>
      <c r="L26" s="49"/>
      <c r="M26" s="49"/>
    </row>
    <row r="27" spans="1:13" x14ac:dyDescent="0.25">
      <c r="A27" s="1">
        <f t="shared" si="5"/>
        <v>13</v>
      </c>
      <c r="B27" s="27">
        <f t="shared" si="0"/>
        <v>2031</v>
      </c>
      <c r="C27" s="28">
        <f t="shared" si="1"/>
        <v>3880.7221500000014</v>
      </c>
      <c r="D27" s="28">
        <f t="shared" si="2"/>
        <v>452.70900000000006</v>
      </c>
      <c r="E27" s="28">
        <f t="shared" si="3"/>
        <v>5626.1668499999996</v>
      </c>
      <c r="F27" s="29">
        <f t="shared" si="4"/>
        <v>3428.0131500000016</v>
      </c>
      <c r="G27" s="1"/>
      <c r="I27" s="48"/>
      <c r="J27" s="49"/>
      <c r="K27" s="49"/>
      <c r="L27" s="49"/>
      <c r="M27" s="49"/>
    </row>
    <row r="28" spans="1:13" x14ac:dyDescent="0.25">
      <c r="A28" s="1">
        <f t="shared" si="5"/>
        <v>14</v>
      </c>
      <c r="B28" s="27">
        <f t="shared" si="0"/>
        <v>2032</v>
      </c>
      <c r="C28" s="28">
        <f t="shared" si="1"/>
        <v>3428.0131500000016</v>
      </c>
      <c r="D28" s="28">
        <f t="shared" si="2"/>
        <v>452.70900000000006</v>
      </c>
      <c r="E28" s="28">
        <f t="shared" si="3"/>
        <v>6078.8758499999994</v>
      </c>
      <c r="F28" s="29">
        <f t="shared" si="4"/>
        <v>2975.3041500000018</v>
      </c>
      <c r="G28" s="1"/>
      <c r="I28" s="48"/>
      <c r="J28" s="49"/>
      <c r="K28" s="49"/>
      <c r="L28" s="49"/>
      <c r="M28" s="49"/>
    </row>
    <row r="29" spans="1:13" x14ac:dyDescent="0.25">
      <c r="A29" s="1">
        <f t="shared" si="5"/>
        <v>15</v>
      </c>
      <c r="B29" s="27">
        <f t="shared" si="0"/>
        <v>2033</v>
      </c>
      <c r="C29" s="28">
        <f t="shared" si="1"/>
        <v>2975.3041500000018</v>
      </c>
      <c r="D29" s="28">
        <f t="shared" si="2"/>
        <v>452.70900000000006</v>
      </c>
      <c r="E29" s="28">
        <f t="shared" si="3"/>
        <v>6531.5848499999993</v>
      </c>
      <c r="F29" s="29">
        <f t="shared" si="4"/>
        <v>2522.5951500000019</v>
      </c>
      <c r="G29" s="1"/>
      <c r="I29" s="48"/>
      <c r="J29" s="49"/>
      <c r="K29" s="49"/>
      <c r="L29" s="49"/>
      <c r="M29" s="49"/>
    </row>
    <row r="30" spans="1:13" x14ac:dyDescent="0.25">
      <c r="A30" s="1">
        <f t="shared" si="5"/>
        <v>16</v>
      </c>
      <c r="B30" s="27">
        <f t="shared" si="0"/>
        <v>2034</v>
      </c>
      <c r="C30" s="28">
        <f t="shared" si="1"/>
        <v>2522.5951500000019</v>
      </c>
      <c r="D30" s="28">
        <f t="shared" si="2"/>
        <v>452.70900000000006</v>
      </c>
      <c r="E30" s="28">
        <f t="shared" si="3"/>
        <v>6984.2938499999991</v>
      </c>
      <c r="F30" s="29">
        <f t="shared" si="4"/>
        <v>2069.8861500000021</v>
      </c>
      <c r="G30" s="1"/>
      <c r="I30" s="48"/>
      <c r="J30" s="49"/>
      <c r="K30" s="49"/>
      <c r="L30" s="49"/>
      <c r="M30" s="49"/>
    </row>
    <row r="31" spans="1:13" x14ac:dyDescent="0.25">
      <c r="A31" s="1">
        <f t="shared" si="5"/>
        <v>17</v>
      </c>
      <c r="B31" s="27">
        <f t="shared" si="0"/>
        <v>2035</v>
      </c>
      <c r="C31" s="28">
        <f t="shared" si="1"/>
        <v>2069.8861500000021</v>
      </c>
      <c r="D31" s="28">
        <f t="shared" si="2"/>
        <v>452.70900000000006</v>
      </c>
      <c r="E31" s="28">
        <f t="shared" si="3"/>
        <v>7437.0028499999989</v>
      </c>
      <c r="F31" s="29">
        <f t="shared" si="4"/>
        <v>1617.177150000002</v>
      </c>
      <c r="G31" s="1"/>
      <c r="I31" s="48"/>
      <c r="J31" s="49"/>
      <c r="K31" s="49"/>
      <c r="L31" s="49"/>
      <c r="M31" s="49"/>
    </row>
    <row r="32" spans="1:13" x14ac:dyDescent="0.25">
      <c r="A32" s="1">
        <f t="shared" si="5"/>
        <v>18</v>
      </c>
      <c r="B32" s="27">
        <f t="shared" si="0"/>
        <v>2036</v>
      </c>
      <c r="C32" s="28">
        <f t="shared" si="1"/>
        <v>1617.177150000002</v>
      </c>
      <c r="D32" s="28">
        <f t="shared" si="2"/>
        <v>452.70900000000006</v>
      </c>
      <c r="E32" s="28">
        <f t="shared" si="3"/>
        <v>7889.7118499999988</v>
      </c>
      <c r="F32" s="29">
        <f t="shared" si="4"/>
        <v>1164.468150000002</v>
      </c>
      <c r="G32" s="1"/>
      <c r="I32" s="48"/>
      <c r="J32" s="49"/>
      <c r="K32" s="49"/>
      <c r="L32" s="49"/>
      <c r="M32" s="49"/>
    </row>
    <row r="33" spans="1:13" x14ac:dyDescent="0.25">
      <c r="A33" s="1">
        <f t="shared" si="5"/>
        <v>19</v>
      </c>
      <c r="B33" s="27">
        <f t="shared" si="0"/>
        <v>2037</v>
      </c>
      <c r="C33" s="28">
        <f t="shared" si="1"/>
        <v>1164.468150000002</v>
      </c>
      <c r="D33" s="28">
        <f t="shared" si="2"/>
        <v>452.70900000000006</v>
      </c>
      <c r="E33" s="28">
        <f t="shared" si="3"/>
        <v>8342.4208499999986</v>
      </c>
      <c r="F33" s="29">
        <f t="shared" si="4"/>
        <v>711.75915000000191</v>
      </c>
      <c r="G33" s="1"/>
      <c r="I33" s="48"/>
      <c r="J33" s="49"/>
      <c r="K33" s="49"/>
      <c r="L33" s="49"/>
      <c r="M33" s="49"/>
    </row>
    <row r="34" spans="1:13" x14ac:dyDescent="0.25">
      <c r="A34" s="1">
        <f t="shared" si="5"/>
        <v>20</v>
      </c>
      <c r="B34" s="27">
        <f t="shared" si="0"/>
        <v>2038</v>
      </c>
      <c r="C34" s="28">
        <f t="shared" si="1"/>
        <v>711.75915000000191</v>
      </c>
      <c r="D34" s="28">
        <f t="shared" si="2"/>
        <v>452.70900000000006</v>
      </c>
      <c r="E34" s="28">
        <f t="shared" si="3"/>
        <v>8795.1298499999994</v>
      </c>
      <c r="F34" s="29">
        <f t="shared" si="4"/>
        <v>259.05015000000185</v>
      </c>
      <c r="G34" s="1"/>
      <c r="I34" s="48"/>
      <c r="J34" s="49"/>
      <c r="K34" s="49"/>
      <c r="L34" s="49"/>
      <c r="M34" s="49"/>
    </row>
    <row r="35" spans="1:13" x14ac:dyDescent="0.25">
      <c r="A35" s="1">
        <f t="shared" si="5"/>
        <v>21</v>
      </c>
      <c r="B35" s="27">
        <f t="shared" si="0"/>
        <v>2039</v>
      </c>
      <c r="C35" s="28">
        <f t="shared" si="1"/>
        <v>259.05015000000185</v>
      </c>
      <c r="D35" s="28">
        <f t="shared" si="2"/>
        <v>259.05015000000003</v>
      </c>
      <c r="E35" s="28">
        <f t="shared" si="3"/>
        <v>9054.18</v>
      </c>
      <c r="F35" s="29">
        <f t="shared" si="4"/>
        <v>1.8189894035458565E-12</v>
      </c>
      <c r="G35" s="1"/>
      <c r="I35" s="48"/>
      <c r="J35" s="49"/>
      <c r="K35" s="49"/>
      <c r="L35" s="49"/>
      <c r="M35" s="49"/>
    </row>
    <row r="36" spans="1:13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.75" thickTop="1" x14ac:dyDescent="0.25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25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25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25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25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25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25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25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25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25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25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25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25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25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25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25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25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25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25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25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25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25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25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25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25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25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25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25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25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25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25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25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25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25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25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25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25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25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25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25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25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25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25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25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25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25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25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25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25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25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25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25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25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25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25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25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25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25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25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25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25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25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25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25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25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25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25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25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25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25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25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25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25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25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25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25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25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25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25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25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25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25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25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25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25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25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25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25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25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25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L5:M5"/>
    <mergeCell ref="B10:C10"/>
    <mergeCell ref="I10:J10"/>
    <mergeCell ref="B11:D11"/>
    <mergeCell ref="I11:K11"/>
    <mergeCell ref="B7:C7"/>
    <mergeCell ref="I7:J7"/>
    <mergeCell ref="B8:C8"/>
    <mergeCell ref="I8:J8"/>
    <mergeCell ref="B9:C9"/>
    <mergeCell ref="I9:J9"/>
    <mergeCell ref="B6:C6"/>
    <mergeCell ref="I6:J6"/>
    <mergeCell ref="B1:G3"/>
    <mergeCell ref="B5:D5"/>
    <mergeCell ref="E5:F5"/>
    <mergeCell ref="I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"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20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4" t="s">
        <v>5</v>
      </c>
      <c r="C7" s="55"/>
      <c r="D7" s="8">
        <v>21322.44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43343</v>
      </c>
      <c r="E8" s="12" t="s">
        <v>8</v>
      </c>
      <c r="F8" s="13">
        <f>360-DAYS360(D9,D8)</f>
        <v>120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21322.44</v>
      </c>
      <c r="D15" s="28">
        <f>D7*F7*F8/360</f>
        <v>355.37400000000002</v>
      </c>
      <c r="E15" s="28">
        <f>D15</f>
        <v>355.37400000000002</v>
      </c>
      <c r="F15" s="29">
        <f>C15-D15</f>
        <v>20967.065999999999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20967.065999999999</v>
      </c>
      <c r="D16" s="28">
        <f t="shared" ref="D16:D40" si="2">IF(B16="","",IF(B16=$F$6+$D$10,$D$7*$F$7*(360-$F$8)/360,$D$7*$F$7))</f>
        <v>1066.1220000000001</v>
      </c>
      <c r="E16" s="28">
        <f t="shared" ref="E16:E40" si="3">IF(OR(E15=$D$7,E15=""),"",E15+D16)</f>
        <v>1421.4960000000001</v>
      </c>
      <c r="F16" s="29">
        <f t="shared" ref="F16:F40" si="4">IF(OR(E15=$D$7,E15=""),"",C16-D16)</f>
        <v>19900.944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19900.944</v>
      </c>
      <c r="D17" s="28">
        <f t="shared" si="2"/>
        <v>1066.1220000000001</v>
      </c>
      <c r="E17" s="28">
        <f t="shared" si="3"/>
        <v>2487.6180000000004</v>
      </c>
      <c r="F17" s="29">
        <f t="shared" si="4"/>
        <v>18834.822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18834.822</v>
      </c>
      <c r="D18" s="28">
        <f t="shared" si="2"/>
        <v>1066.1220000000001</v>
      </c>
      <c r="E18" s="28">
        <f t="shared" si="3"/>
        <v>3553.7400000000007</v>
      </c>
      <c r="F18" s="29">
        <f t="shared" si="4"/>
        <v>17768.7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17768.7</v>
      </c>
      <c r="D19" s="28">
        <f t="shared" si="2"/>
        <v>1066.1220000000001</v>
      </c>
      <c r="E19" s="28">
        <f t="shared" si="3"/>
        <v>4619.862000000001</v>
      </c>
      <c r="F19" s="29">
        <f t="shared" si="4"/>
        <v>16702.578000000001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16702.578000000001</v>
      </c>
      <c r="D20" s="28">
        <f t="shared" si="2"/>
        <v>1066.1220000000001</v>
      </c>
      <c r="E20" s="28">
        <f t="shared" si="3"/>
        <v>5685.9840000000013</v>
      </c>
      <c r="F20" s="29">
        <f t="shared" si="4"/>
        <v>15636.456000000002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15636.456000000002</v>
      </c>
      <c r="D21" s="28">
        <f t="shared" si="2"/>
        <v>1066.1220000000001</v>
      </c>
      <c r="E21" s="28">
        <f t="shared" si="3"/>
        <v>6752.1060000000016</v>
      </c>
      <c r="F21" s="29">
        <f t="shared" si="4"/>
        <v>14570.334000000003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14570.334000000003</v>
      </c>
      <c r="D22" s="28">
        <f t="shared" si="2"/>
        <v>1066.1220000000001</v>
      </c>
      <c r="E22" s="28">
        <f t="shared" si="3"/>
        <v>7818.2280000000019</v>
      </c>
      <c r="F22" s="29">
        <f t="shared" si="4"/>
        <v>13504.212000000003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13504.212000000003</v>
      </c>
      <c r="D23" s="28">
        <f t="shared" si="2"/>
        <v>1066.1220000000001</v>
      </c>
      <c r="E23" s="28">
        <f t="shared" si="3"/>
        <v>8884.3500000000022</v>
      </c>
      <c r="F23" s="29">
        <f t="shared" si="4"/>
        <v>12438.090000000004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12438.090000000004</v>
      </c>
      <c r="D24" s="28">
        <f t="shared" si="2"/>
        <v>1066.1220000000001</v>
      </c>
      <c r="E24" s="28">
        <f t="shared" si="3"/>
        <v>9950.4720000000016</v>
      </c>
      <c r="F24" s="29">
        <f t="shared" si="4"/>
        <v>11371.968000000004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11371.968000000004</v>
      </c>
      <c r="D25" s="28">
        <f t="shared" si="2"/>
        <v>1066.1220000000001</v>
      </c>
      <c r="E25" s="28">
        <f t="shared" si="3"/>
        <v>11016.594000000001</v>
      </c>
      <c r="F25" s="29">
        <f t="shared" si="4"/>
        <v>10305.846000000005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10305.846000000005</v>
      </c>
      <c r="D26" s="28">
        <f t="shared" si="2"/>
        <v>1066.1220000000001</v>
      </c>
      <c r="E26" s="28">
        <f t="shared" si="3"/>
        <v>12082.716</v>
      </c>
      <c r="F26" s="29">
        <f t="shared" si="4"/>
        <v>9239.7240000000056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9239.7240000000056</v>
      </c>
      <c r="D27" s="28">
        <f t="shared" si="2"/>
        <v>1066.1220000000001</v>
      </c>
      <c r="E27" s="28">
        <f t="shared" si="3"/>
        <v>13148.838</v>
      </c>
      <c r="F27" s="29">
        <f t="shared" si="4"/>
        <v>8173.6020000000053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8173.6020000000053</v>
      </c>
      <c r="D28" s="28">
        <f t="shared" si="2"/>
        <v>1066.1220000000001</v>
      </c>
      <c r="E28" s="28">
        <f t="shared" si="3"/>
        <v>14214.96</v>
      </c>
      <c r="F28" s="29">
        <f t="shared" si="4"/>
        <v>7107.480000000005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7107.480000000005</v>
      </c>
      <c r="D29" s="28">
        <f t="shared" si="2"/>
        <v>1066.1220000000001</v>
      </c>
      <c r="E29" s="28">
        <f t="shared" si="3"/>
        <v>15281.081999999999</v>
      </c>
      <c r="F29" s="29">
        <f t="shared" si="4"/>
        <v>6041.3580000000047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6041.3580000000047</v>
      </c>
      <c r="D30" s="28">
        <f t="shared" si="2"/>
        <v>1066.1220000000001</v>
      </c>
      <c r="E30" s="28">
        <f t="shared" si="3"/>
        <v>16347.203999999998</v>
      </c>
      <c r="F30" s="29">
        <f t="shared" si="4"/>
        <v>4975.2360000000044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4975.2360000000044</v>
      </c>
      <c r="D31" s="28">
        <f t="shared" si="2"/>
        <v>1066.1220000000001</v>
      </c>
      <c r="E31" s="28">
        <f t="shared" si="3"/>
        <v>17413.325999999997</v>
      </c>
      <c r="F31" s="29">
        <f t="shared" si="4"/>
        <v>3909.1140000000041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3909.1140000000041</v>
      </c>
      <c r="D32" s="28">
        <f t="shared" si="2"/>
        <v>1066.1220000000001</v>
      </c>
      <c r="E32" s="28">
        <f t="shared" si="3"/>
        <v>18479.447999999997</v>
      </c>
      <c r="F32" s="29">
        <f t="shared" si="4"/>
        <v>2842.9920000000038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2842.9920000000038</v>
      </c>
      <c r="D33" s="28">
        <f t="shared" si="2"/>
        <v>1066.1220000000001</v>
      </c>
      <c r="E33" s="28">
        <f t="shared" si="3"/>
        <v>19545.569999999996</v>
      </c>
      <c r="F33" s="29">
        <f t="shared" si="4"/>
        <v>1776.8700000000038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1776.8700000000038</v>
      </c>
      <c r="D34" s="28">
        <f t="shared" si="2"/>
        <v>1066.1220000000001</v>
      </c>
      <c r="E34" s="28">
        <f t="shared" si="3"/>
        <v>20611.691999999995</v>
      </c>
      <c r="F34" s="29">
        <f t="shared" si="4"/>
        <v>710.74800000000369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710.74800000000369</v>
      </c>
      <c r="D35" s="28">
        <f t="shared" si="2"/>
        <v>710.74800000000005</v>
      </c>
      <c r="E35" s="28">
        <f t="shared" si="3"/>
        <v>21322.439999999995</v>
      </c>
      <c r="F35" s="29">
        <f t="shared" si="4"/>
        <v>3.637978807091713E-12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21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4" t="s">
        <v>5</v>
      </c>
      <c r="C7" s="55"/>
      <c r="D7" s="8">
        <v>21111.439999999999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43343</v>
      </c>
      <c r="E8" s="12" t="s">
        <v>8</v>
      </c>
      <c r="F8" s="13">
        <f>360-DAYS360(D9,D8)</f>
        <v>120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21111.439999999999</v>
      </c>
      <c r="D15" s="28">
        <f>D7*F7*F8/360</f>
        <v>351.85733333333332</v>
      </c>
      <c r="E15" s="28">
        <f>D15</f>
        <v>351.85733333333332</v>
      </c>
      <c r="F15" s="29">
        <f>C15-D15</f>
        <v>20759.582666666665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20759.582666666665</v>
      </c>
      <c r="D16" s="28">
        <f t="shared" ref="D16:D40" si="2">IF(B16="","",IF(B16=$F$6+$D$10,$D$7*$F$7*(360-$F$8)/360,$D$7*$F$7))</f>
        <v>1055.5719999999999</v>
      </c>
      <c r="E16" s="28">
        <f t="shared" ref="E16:E40" si="3">IF(OR(E15=$D$7,E15=""),"",E15+D16)</f>
        <v>1407.4293333333333</v>
      </c>
      <c r="F16" s="29">
        <f t="shared" ref="F16:F40" si="4">IF(OR(E15=$D$7,E15=""),"",C16-D16)</f>
        <v>19704.010666666665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19704.010666666665</v>
      </c>
      <c r="D17" s="28">
        <f t="shared" si="2"/>
        <v>1055.5719999999999</v>
      </c>
      <c r="E17" s="28">
        <f t="shared" si="3"/>
        <v>2463.0013333333332</v>
      </c>
      <c r="F17" s="29">
        <f t="shared" si="4"/>
        <v>18648.438666666665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18648.438666666665</v>
      </c>
      <c r="D18" s="28">
        <f t="shared" si="2"/>
        <v>1055.5719999999999</v>
      </c>
      <c r="E18" s="28">
        <f t="shared" si="3"/>
        <v>3518.5733333333328</v>
      </c>
      <c r="F18" s="29">
        <f t="shared" si="4"/>
        <v>17592.866666666665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17592.866666666665</v>
      </c>
      <c r="D19" s="28">
        <f t="shared" si="2"/>
        <v>1055.5719999999999</v>
      </c>
      <c r="E19" s="28">
        <f t="shared" si="3"/>
        <v>4574.1453333333329</v>
      </c>
      <c r="F19" s="29">
        <f t="shared" si="4"/>
        <v>16537.294666666665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16537.294666666665</v>
      </c>
      <c r="D20" s="28">
        <f t="shared" si="2"/>
        <v>1055.5719999999999</v>
      </c>
      <c r="E20" s="28">
        <f t="shared" si="3"/>
        <v>5629.717333333333</v>
      </c>
      <c r="F20" s="29">
        <f t="shared" si="4"/>
        <v>15481.722666666665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15481.722666666665</v>
      </c>
      <c r="D21" s="28">
        <f t="shared" si="2"/>
        <v>1055.5719999999999</v>
      </c>
      <c r="E21" s="28">
        <f t="shared" si="3"/>
        <v>6685.2893333333332</v>
      </c>
      <c r="F21" s="29">
        <f t="shared" si="4"/>
        <v>14426.150666666665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14426.150666666665</v>
      </c>
      <c r="D22" s="28">
        <f t="shared" si="2"/>
        <v>1055.5719999999999</v>
      </c>
      <c r="E22" s="28">
        <f t="shared" si="3"/>
        <v>7740.8613333333333</v>
      </c>
      <c r="F22" s="29">
        <f t="shared" si="4"/>
        <v>13370.578666666665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13370.578666666665</v>
      </c>
      <c r="D23" s="28">
        <f t="shared" si="2"/>
        <v>1055.5719999999999</v>
      </c>
      <c r="E23" s="28">
        <f t="shared" si="3"/>
        <v>8796.4333333333325</v>
      </c>
      <c r="F23" s="29">
        <f t="shared" si="4"/>
        <v>12315.006666666664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12315.006666666664</v>
      </c>
      <c r="D24" s="28">
        <f t="shared" si="2"/>
        <v>1055.5719999999999</v>
      </c>
      <c r="E24" s="28">
        <f t="shared" si="3"/>
        <v>9852.0053333333326</v>
      </c>
      <c r="F24" s="29">
        <f t="shared" si="4"/>
        <v>11259.434666666664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11259.434666666664</v>
      </c>
      <c r="D25" s="28">
        <f t="shared" si="2"/>
        <v>1055.5719999999999</v>
      </c>
      <c r="E25" s="28">
        <f t="shared" si="3"/>
        <v>10907.577333333333</v>
      </c>
      <c r="F25" s="29">
        <f t="shared" si="4"/>
        <v>10203.862666666664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10203.862666666664</v>
      </c>
      <c r="D26" s="28">
        <f t="shared" si="2"/>
        <v>1055.5719999999999</v>
      </c>
      <c r="E26" s="28">
        <f t="shared" si="3"/>
        <v>11963.149333333333</v>
      </c>
      <c r="F26" s="29">
        <f t="shared" si="4"/>
        <v>9148.290666666664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9148.290666666664</v>
      </c>
      <c r="D27" s="28">
        <f t="shared" si="2"/>
        <v>1055.5719999999999</v>
      </c>
      <c r="E27" s="28">
        <f t="shared" si="3"/>
        <v>13018.721333333333</v>
      </c>
      <c r="F27" s="29">
        <f t="shared" si="4"/>
        <v>8092.7186666666639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8092.7186666666639</v>
      </c>
      <c r="D28" s="28">
        <f t="shared" si="2"/>
        <v>1055.5719999999999</v>
      </c>
      <c r="E28" s="28">
        <f t="shared" si="3"/>
        <v>14074.293333333333</v>
      </c>
      <c r="F28" s="29">
        <f t="shared" si="4"/>
        <v>7037.1466666666638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7037.1466666666638</v>
      </c>
      <c r="D29" s="28">
        <f t="shared" si="2"/>
        <v>1055.5719999999999</v>
      </c>
      <c r="E29" s="28">
        <f t="shared" si="3"/>
        <v>15129.865333333333</v>
      </c>
      <c r="F29" s="29">
        <f t="shared" si="4"/>
        <v>5981.5746666666637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5981.5746666666637</v>
      </c>
      <c r="D30" s="28">
        <f t="shared" si="2"/>
        <v>1055.5719999999999</v>
      </c>
      <c r="E30" s="28">
        <f t="shared" si="3"/>
        <v>16185.437333333333</v>
      </c>
      <c r="F30" s="29">
        <f t="shared" si="4"/>
        <v>4926.0026666666636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4926.0026666666636</v>
      </c>
      <c r="D31" s="28">
        <f t="shared" si="2"/>
        <v>1055.5719999999999</v>
      </c>
      <c r="E31" s="28">
        <f t="shared" si="3"/>
        <v>17241.009333333332</v>
      </c>
      <c r="F31" s="29">
        <f t="shared" si="4"/>
        <v>3870.4306666666635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3870.4306666666635</v>
      </c>
      <c r="D32" s="28">
        <f t="shared" si="2"/>
        <v>1055.5719999999999</v>
      </c>
      <c r="E32" s="28">
        <f t="shared" si="3"/>
        <v>18296.581333333332</v>
      </c>
      <c r="F32" s="29">
        <f t="shared" si="4"/>
        <v>2814.8586666666633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2814.8586666666633</v>
      </c>
      <c r="D33" s="28">
        <f t="shared" si="2"/>
        <v>1055.5719999999999</v>
      </c>
      <c r="E33" s="28">
        <f t="shared" si="3"/>
        <v>19352.153333333332</v>
      </c>
      <c r="F33" s="29">
        <f t="shared" si="4"/>
        <v>1759.2866666666635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1759.2866666666635</v>
      </c>
      <c r="D34" s="28">
        <f t="shared" si="2"/>
        <v>1055.5719999999999</v>
      </c>
      <c r="E34" s="28">
        <f t="shared" si="3"/>
        <v>20407.725333333332</v>
      </c>
      <c r="F34" s="29">
        <f t="shared" si="4"/>
        <v>703.71466666666356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703.71466666666356</v>
      </c>
      <c r="D35" s="28">
        <f t="shared" si="2"/>
        <v>703.71466666666663</v>
      </c>
      <c r="E35" s="28">
        <f t="shared" si="3"/>
        <v>21111.439999999999</v>
      </c>
      <c r="F35" s="29">
        <f t="shared" si="4"/>
        <v>-3.0695446184836328E-12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22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4" t="s">
        <v>5</v>
      </c>
      <c r="C7" s="55"/>
      <c r="D7" s="8">
        <v>24832.44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43371</v>
      </c>
      <c r="E8" s="12" t="s">
        <v>8</v>
      </c>
      <c r="F8" s="13">
        <f>360-DAYS360(D9,D8)</f>
        <v>93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20</v>
      </c>
      <c r="E10" s="14" t="s">
        <v>12</v>
      </c>
      <c r="F10" s="15">
        <f>DATE(YEAR(D8)+D10,MONTH(D8),DAY(D8))</f>
        <v>50676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24832.44</v>
      </c>
      <c r="D15" s="28">
        <f>D7*F7*F8/360</f>
        <v>320.75235000000004</v>
      </c>
      <c r="E15" s="28">
        <f>D15</f>
        <v>320.75235000000004</v>
      </c>
      <c r="F15" s="29">
        <f>C15-D15</f>
        <v>24511.68765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24511.68765</v>
      </c>
      <c r="D16" s="28">
        <f t="shared" ref="D16:D40" si="2">IF(B16="","",IF(B16=$F$6+$D$10,$D$7*$F$7*(360-$F$8)/360,$D$7*$F$7))</f>
        <v>1241.6220000000001</v>
      </c>
      <c r="E16" s="28">
        <f t="shared" ref="E16:E40" si="3">IF(OR(E15=$D$7,E15=""),"",E15+D16)</f>
        <v>1562.37435</v>
      </c>
      <c r="F16" s="29">
        <f t="shared" ref="F16:F40" si="4">IF(OR(E15=$D$7,E15=""),"",C16-D16)</f>
        <v>23270.06565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23270.06565</v>
      </c>
      <c r="D17" s="28">
        <f t="shared" si="2"/>
        <v>1241.6220000000001</v>
      </c>
      <c r="E17" s="28">
        <f t="shared" si="3"/>
        <v>2803.9963500000003</v>
      </c>
      <c r="F17" s="29">
        <f t="shared" si="4"/>
        <v>22028.443650000001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22028.443650000001</v>
      </c>
      <c r="D18" s="28">
        <f t="shared" si="2"/>
        <v>1241.6220000000001</v>
      </c>
      <c r="E18" s="28">
        <f t="shared" si="3"/>
        <v>4045.6183500000006</v>
      </c>
      <c r="F18" s="29">
        <f t="shared" si="4"/>
        <v>20786.821650000002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20786.821650000002</v>
      </c>
      <c r="D19" s="28">
        <f t="shared" si="2"/>
        <v>1241.6220000000001</v>
      </c>
      <c r="E19" s="28">
        <f t="shared" si="3"/>
        <v>5287.2403500000009</v>
      </c>
      <c r="F19" s="29">
        <f t="shared" si="4"/>
        <v>19545.199650000002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19545.199650000002</v>
      </c>
      <c r="D20" s="28">
        <f t="shared" si="2"/>
        <v>1241.6220000000001</v>
      </c>
      <c r="E20" s="28">
        <f t="shared" si="3"/>
        <v>6528.8623500000012</v>
      </c>
      <c r="F20" s="29">
        <f t="shared" si="4"/>
        <v>18303.577650000003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18303.577650000003</v>
      </c>
      <c r="D21" s="28">
        <f t="shared" si="2"/>
        <v>1241.6220000000001</v>
      </c>
      <c r="E21" s="28">
        <f t="shared" si="3"/>
        <v>7770.4843500000015</v>
      </c>
      <c r="F21" s="29">
        <f t="shared" si="4"/>
        <v>17061.955650000004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17061.955650000004</v>
      </c>
      <c r="D22" s="28">
        <f t="shared" si="2"/>
        <v>1241.6220000000001</v>
      </c>
      <c r="E22" s="28">
        <f t="shared" si="3"/>
        <v>9012.1063500000018</v>
      </c>
      <c r="F22" s="29">
        <f t="shared" si="4"/>
        <v>15820.333650000004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15820.333650000004</v>
      </c>
      <c r="D23" s="28">
        <f t="shared" si="2"/>
        <v>1241.6220000000001</v>
      </c>
      <c r="E23" s="28">
        <f t="shared" si="3"/>
        <v>10253.728350000001</v>
      </c>
      <c r="F23" s="29">
        <f t="shared" si="4"/>
        <v>14578.711650000005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14578.711650000005</v>
      </c>
      <c r="D24" s="28">
        <f t="shared" si="2"/>
        <v>1241.6220000000001</v>
      </c>
      <c r="E24" s="28">
        <f t="shared" si="3"/>
        <v>11495.350350000001</v>
      </c>
      <c r="F24" s="29">
        <f t="shared" si="4"/>
        <v>13337.089650000005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13337.089650000005</v>
      </c>
      <c r="D25" s="28">
        <f t="shared" si="2"/>
        <v>1241.6220000000001</v>
      </c>
      <c r="E25" s="28">
        <f t="shared" si="3"/>
        <v>12736.97235</v>
      </c>
      <c r="F25" s="29">
        <f t="shared" si="4"/>
        <v>12095.467650000006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12095.467650000006</v>
      </c>
      <c r="D26" s="28">
        <f t="shared" si="2"/>
        <v>1241.6220000000001</v>
      </c>
      <c r="E26" s="28">
        <f t="shared" si="3"/>
        <v>13978.594349999999</v>
      </c>
      <c r="F26" s="29">
        <f t="shared" si="4"/>
        <v>10853.845650000007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10853.845650000007</v>
      </c>
      <c r="D27" s="28">
        <f t="shared" si="2"/>
        <v>1241.6220000000001</v>
      </c>
      <c r="E27" s="28">
        <f t="shared" si="3"/>
        <v>15220.216349999999</v>
      </c>
      <c r="F27" s="29">
        <f t="shared" si="4"/>
        <v>9612.2236500000072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9612.2236500000072</v>
      </c>
      <c r="D28" s="28">
        <f t="shared" si="2"/>
        <v>1241.6220000000001</v>
      </c>
      <c r="E28" s="28">
        <f t="shared" si="3"/>
        <v>16461.838349999998</v>
      </c>
      <c r="F28" s="29">
        <f t="shared" si="4"/>
        <v>8370.6016500000078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8370.6016500000078</v>
      </c>
      <c r="D29" s="28">
        <f t="shared" si="2"/>
        <v>1241.6220000000001</v>
      </c>
      <c r="E29" s="28">
        <f t="shared" si="3"/>
        <v>17703.460349999998</v>
      </c>
      <c r="F29" s="29">
        <f t="shared" si="4"/>
        <v>7128.9796500000075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7128.9796500000075</v>
      </c>
      <c r="D30" s="28">
        <f t="shared" si="2"/>
        <v>1241.6220000000001</v>
      </c>
      <c r="E30" s="28">
        <f t="shared" si="3"/>
        <v>18945.082349999997</v>
      </c>
      <c r="F30" s="29">
        <f t="shared" si="4"/>
        <v>5887.3576500000072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5887.3576500000072</v>
      </c>
      <c r="D31" s="28">
        <f t="shared" si="2"/>
        <v>1241.6220000000001</v>
      </c>
      <c r="E31" s="28">
        <f t="shared" si="3"/>
        <v>20186.704349999996</v>
      </c>
      <c r="F31" s="29">
        <f t="shared" si="4"/>
        <v>4645.7356500000069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4645.7356500000069</v>
      </c>
      <c r="D32" s="28">
        <f t="shared" si="2"/>
        <v>1241.6220000000001</v>
      </c>
      <c r="E32" s="28">
        <f t="shared" si="3"/>
        <v>21428.326349999996</v>
      </c>
      <c r="F32" s="29">
        <f t="shared" si="4"/>
        <v>3404.1136500000066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3404.1136500000066</v>
      </c>
      <c r="D33" s="28">
        <f t="shared" si="2"/>
        <v>1241.6220000000001</v>
      </c>
      <c r="E33" s="28">
        <f t="shared" si="3"/>
        <v>22669.948349999995</v>
      </c>
      <c r="F33" s="29">
        <f t="shared" si="4"/>
        <v>2162.4916500000063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2162.4916500000063</v>
      </c>
      <c r="D34" s="28">
        <f t="shared" si="2"/>
        <v>1241.6220000000001</v>
      </c>
      <c r="E34" s="28">
        <f t="shared" si="3"/>
        <v>23911.570349999995</v>
      </c>
      <c r="F34" s="29">
        <f t="shared" si="4"/>
        <v>920.86965000000623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920.86965000000623</v>
      </c>
      <c r="D35" s="28">
        <f t="shared" si="2"/>
        <v>920.86965000000009</v>
      </c>
      <c r="E35" s="28">
        <f t="shared" si="3"/>
        <v>24832.439999999995</v>
      </c>
      <c r="F35" s="29">
        <f t="shared" si="4"/>
        <v>6.1390892369672656E-12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B14" sqref="B14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23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4" t="s">
        <v>5</v>
      </c>
      <c r="C7" s="55"/>
      <c r="D7" s="8">
        <v>16385.240000000002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43297</v>
      </c>
      <c r="E8" s="12" t="s">
        <v>8</v>
      </c>
      <c r="F8" s="13">
        <f>360-DAYS360(D9,D8)</f>
        <v>165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16385.240000000002</v>
      </c>
      <c r="D15" s="28">
        <f>D7*F7*F8/360</f>
        <v>375.49508333333347</v>
      </c>
      <c r="E15" s="28">
        <f>D15</f>
        <v>375.49508333333347</v>
      </c>
      <c r="F15" s="29">
        <f>C15-D15</f>
        <v>16009.744916666668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16009.744916666668</v>
      </c>
      <c r="D16" s="28">
        <f t="shared" ref="D16:D40" si="2">IF(B16="","",IF(B16=$F$6+$D$10,$D$7*$F$7*(360-$F$8)/360,$D$7*$F$7))</f>
        <v>819.26200000000017</v>
      </c>
      <c r="E16" s="28">
        <f t="shared" ref="E16:E40" si="3">IF(OR(E15=$D$7,E15=""),"",E15+D16)</f>
        <v>1194.7570833333336</v>
      </c>
      <c r="F16" s="29">
        <f t="shared" ref="F16:F40" si="4">IF(OR(E15=$D$7,E15=""),"",C16-D16)</f>
        <v>15190.482916666668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15190.482916666668</v>
      </c>
      <c r="D17" s="28">
        <f t="shared" si="2"/>
        <v>819.26200000000017</v>
      </c>
      <c r="E17" s="28">
        <f t="shared" si="3"/>
        <v>2014.0190833333338</v>
      </c>
      <c r="F17" s="29">
        <f t="shared" si="4"/>
        <v>14371.220916666667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14371.220916666667</v>
      </c>
      <c r="D18" s="28">
        <f t="shared" si="2"/>
        <v>819.26200000000017</v>
      </c>
      <c r="E18" s="28">
        <f t="shared" si="3"/>
        <v>2833.2810833333342</v>
      </c>
      <c r="F18" s="29">
        <f t="shared" si="4"/>
        <v>13551.958916666666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13551.958916666666</v>
      </c>
      <c r="D19" s="28">
        <f t="shared" si="2"/>
        <v>819.26200000000017</v>
      </c>
      <c r="E19" s="28">
        <f t="shared" si="3"/>
        <v>3652.5430833333344</v>
      </c>
      <c r="F19" s="29">
        <f t="shared" si="4"/>
        <v>12732.696916666666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12732.696916666666</v>
      </c>
      <c r="D20" s="28">
        <f t="shared" si="2"/>
        <v>819.26200000000017</v>
      </c>
      <c r="E20" s="28">
        <f t="shared" si="3"/>
        <v>4471.8050833333346</v>
      </c>
      <c r="F20" s="29">
        <f t="shared" si="4"/>
        <v>11913.434916666665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11913.434916666665</v>
      </c>
      <c r="D21" s="28">
        <f t="shared" si="2"/>
        <v>819.26200000000017</v>
      </c>
      <c r="E21" s="28">
        <f t="shared" si="3"/>
        <v>5291.0670833333352</v>
      </c>
      <c r="F21" s="29">
        <f t="shared" si="4"/>
        <v>11094.172916666665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11094.172916666665</v>
      </c>
      <c r="D22" s="28">
        <f t="shared" si="2"/>
        <v>819.26200000000017</v>
      </c>
      <c r="E22" s="28">
        <f t="shared" si="3"/>
        <v>6110.3290833333358</v>
      </c>
      <c r="F22" s="29">
        <f t="shared" si="4"/>
        <v>10274.910916666664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10274.910916666664</v>
      </c>
      <c r="D23" s="28">
        <f t="shared" si="2"/>
        <v>819.26200000000017</v>
      </c>
      <c r="E23" s="28">
        <f t="shared" si="3"/>
        <v>6929.5910833333364</v>
      </c>
      <c r="F23" s="29">
        <f t="shared" si="4"/>
        <v>9455.6489166666634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9455.6489166666634</v>
      </c>
      <c r="D24" s="28">
        <f t="shared" si="2"/>
        <v>819.26200000000017</v>
      </c>
      <c r="E24" s="28">
        <f t="shared" si="3"/>
        <v>7748.8530833333371</v>
      </c>
      <c r="F24" s="29">
        <f t="shared" si="4"/>
        <v>8636.3869166666627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8636.3869166666627</v>
      </c>
      <c r="D25" s="28">
        <f t="shared" si="2"/>
        <v>819.26200000000017</v>
      </c>
      <c r="E25" s="28">
        <f t="shared" si="3"/>
        <v>8568.1150833333377</v>
      </c>
      <c r="F25" s="29">
        <f t="shared" si="4"/>
        <v>7817.1249166666621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7817.1249166666621</v>
      </c>
      <c r="D26" s="28">
        <f t="shared" si="2"/>
        <v>819.26200000000017</v>
      </c>
      <c r="E26" s="28">
        <f t="shared" si="3"/>
        <v>9387.3770833333383</v>
      </c>
      <c r="F26" s="29">
        <f t="shared" si="4"/>
        <v>6997.8629166666615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6997.8629166666615</v>
      </c>
      <c r="D27" s="28">
        <f t="shared" si="2"/>
        <v>819.26200000000017</v>
      </c>
      <c r="E27" s="28">
        <f t="shared" si="3"/>
        <v>10206.639083333339</v>
      </c>
      <c r="F27" s="29">
        <f t="shared" si="4"/>
        <v>6178.6009166666609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6178.6009166666609</v>
      </c>
      <c r="D28" s="28">
        <f t="shared" si="2"/>
        <v>819.26200000000017</v>
      </c>
      <c r="E28" s="28">
        <f t="shared" si="3"/>
        <v>11025.90108333334</v>
      </c>
      <c r="F28" s="29">
        <f t="shared" si="4"/>
        <v>5359.3389166666602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5359.3389166666602</v>
      </c>
      <c r="D29" s="28">
        <f t="shared" si="2"/>
        <v>819.26200000000017</v>
      </c>
      <c r="E29" s="28">
        <f t="shared" si="3"/>
        <v>11845.16308333334</v>
      </c>
      <c r="F29" s="29">
        <f t="shared" si="4"/>
        <v>4540.0769166666596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4540.0769166666596</v>
      </c>
      <c r="D30" s="28">
        <f t="shared" si="2"/>
        <v>819.26200000000017</v>
      </c>
      <c r="E30" s="28">
        <f t="shared" si="3"/>
        <v>12664.425083333341</v>
      </c>
      <c r="F30" s="29">
        <f t="shared" si="4"/>
        <v>3720.8149166666594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3720.8149166666594</v>
      </c>
      <c r="D31" s="28">
        <f t="shared" si="2"/>
        <v>819.26200000000017</v>
      </c>
      <c r="E31" s="28">
        <f t="shared" si="3"/>
        <v>13483.687083333341</v>
      </c>
      <c r="F31" s="29">
        <f t="shared" si="4"/>
        <v>2901.5529166666593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2901.5529166666593</v>
      </c>
      <c r="D32" s="28">
        <f t="shared" si="2"/>
        <v>819.26200000000017</v>
      </c>
      <c r="E32" s="28">
        <f t="shared" si="3"/>
        <v>14302.949083333342</v>
      </c>
      <c r="F32" s="29">
        <f t="shared" si="4"/>
        <v>2082.2909166666591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2082.2909166666591</v>
      </c>
      <c r="D33" s="28">
        <f t="shared" si="2"/>
        <v>819.26200000000017</v>
      </c>
      <c r="E33" s="28">
        <f t="shared" si="3"/>
        <v>15122.211083333343</v>
      </c>
      <c r="F33" s="29">
        <f t="shared" si="4"/>
        <v>1263.0289166666589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1263.0289166666589</v>
      </c>
      <c r="D34" s="28">
        <f t="shared" si="2"/>
        <v>819.26200000000017</v>
      </c>
      <c r="E34" s="28">
        <f t="shared" si="3"/>
        <v>15941.473083333343</v>
      </c>
      <c r="F34" s="29">
        <f t="shared" si="4"/>
        <v>443.76691666665874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443.76691666665874</v>
      </c>
      <c r="D35" s="28">
        <f t="shared" si="2"/>
        <v>443.76691666666676</v>
      </c>
      <c r="E35" s="28">
        <f t="shared" si="3"/>
        <v>16385.240000000009</v>
      </c>
      <c r="F35" s="29">
        <f t="shared" si="4"/>
        <v>-8.0149220593739301E-12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4" workbookViewId="0">
      <selection activeCell="D8" sqref="D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24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4" t="s">
        <v>5</v>
      </c>
      <c r="C7" s="55"/>
      <c r="D7" s="8">
        <v>22322.44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43314</v>
      </c>
      <c r="E8" s="12" t="s">
        <v>8</v>
      </c>
      <c r="F8" s="13">
        <f>360-DAYS360(D9,D8)</f>
        <v>149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22322.44</v>
      </c>
      <c r="D15" s="28">
        <f>D7*F7*F8/360</f>
        <v>461.95049444444447</v>
      </c>
      <c r="E15" s="28">
        <f>D15</f>
        <v>461.95049444444447</v>
      </c>
      <c r="F15" s="29">
        <f>C15-D15</f>
        <v>21860.489505555553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21860.489505555553</v>
      </c>
      <c r="D16" s="28">
        <f t="shared" ref="D16:D40" si="2">IF(B16="","",IF(B16=$F$6+$D$10,$D$7*$F$7*(360-$F$8)/360,$D$7*$F$7))</f>
        <v>1116.1220000000001</v>
      </c>
      <c r="E16" s="28">
        <f t="shared" ref="E16:E40" si="3">IF(OR(E15=$D$7,E15=""),"",E15+D16)</f>
        <v>1578.0724944444446</v>
      </c>
      <c r="F16" s="29">
        <f t="shared" ref="F16:F40" si="4">IF(OR(E15=$D$7,E15=""),"",C16-D16)</f>
        <v>20744.367505555554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20744.367505555554</v>
      </c>
      <c r="D17" s="28">
        <f t="shared" si="2"/>
        <v>1116.1220000000001</v>
      </c>
      <c r="E17" s="28">
        <f t="shared" si="3"/>
        <v>2694.1944944444449</v>
      </c>
      <c r="F17" s="29">
        <f t="shared" si="4"/>
        <v>19628.245505555555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19628.245505555555</v>
      </c>
      <c r="D18" s="28">
        <f t="shared" si="2"/>
        <v>1116.1220000000001</v>
      </c>
      <c r="E18" s="28">
        <f t="shared" si="3"/>
        <v>3810.3164944444452</v>
      </c>
      <c r="F18" s="29">
        <f t="shared" si="4"/>
        <v>18512.123505555555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18512.123505555555</v>
      </c>
      <c r="D19" s="28">
        <f t="shared" si="2"/>
        <v>1116.1220000000001</v>
      </c>
      <c r="E19" s="28">
        <f t="shared" si="3"/>
        <v>4926.4384944444455</v>
      </c>
      <c r="F19" s="29">
        <f t="shared" si="4"/>
        <v>17396.001505555556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17396.001505555556</v>
      </c>
      <c r="D20" s="28">
        <f t="shared" si="2"/>
        <v>1116.1220000000001</v>
      </c>
      <c r="E20" s="28">
        <f t="shared" si="3"/>
        <v>6042.5604944444458</v>
      </c>
      <c r="F20" s="29">
        <f t="shared" si="4"/>
        <v>16279.879505555557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16279.879505555557</v>
      </c>
      <c r="D21" s="28">
        <f t="shared" si="2"/>
        <v>1116.1220000000001</v>
      </c>
      <c r="E21" s="28">
        <f t="shared" si="3"/>
        <v>7158.6824944444461</v>
      </c>
      <c r="F21" s="29">
        <f t="shared" si="4"/>
        <v>15163.757505555557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15163.757505555557</v>
      </c>
      <c r="D22" s="28">
        <f t="shared" si="2"/>
        <v>1116.1220000000001</v>
      </c>
      <c r="E22" s="28">
        <f t="shared" si="3"/>
        <v>8274.8044944444464</v>
      </c>
      <c r="F22" s="29">
        <f t="shared" si="4"/>
        <v>14047.635505555558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14047.635505555558</v>
      </c>
      <c r="D23" s="28">
        <f t="shared" si="2"/>
        <v>1116.1220000000001</v>
      </c>
      <c r="E23" s="28">
        <f t="shared" si="3"/>
        <v>9390.9264944444458</v>
      </c>
      <c r="F23" s="29">
        <f t="shared" si="4"/>
        <v>12931.513505555558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12931.513505555558</v>
      </c>
      <c r="D24" s="28">
        <f t="shared" si="2"/>
        <v>1116.1220000000001</v>
      </c>
      <c r="E24" s="28">
        <f t="shared" si="3"/>
        <v>10507.048494444445</v>
      </c>
      <c r="F24" s="29">
        <f t="shared" si="4"/>
        <v>11815.391505555559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11815.391505555559</v>
      </c>
      <c r="D25" s="28">
        <f t="shared" si="2"/>
        <v>1116.1220000000001</v>
      </c>
      <c r="E25" s="28">
        <f t="shared" si="3"/>
        <v>11623.170494444445</v>
      </c>
      <c r="F25" s="29">
        <f t="shared" si="4"/>
        <v>10699.26950555556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10699.26950555556</v>
      </c>
      <c r="D26" s="28">
        <f t="shared" si="2"/>
        <v>1116.1220000000001</v>
      </c>
      <c r="E26" s="28">
        <f t="shared" si="3"/>
        <v>12739.292494444444</v>
      </c>
      <c r="F26" s="29">
        <f t="shared" si="4"/>
        <v>9583.1475055555602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9583.1475055555602</v>
      </c>
      <c r="D27" s="28">
        <f t="shared" si="2"/>
        <v>1116.1220000000001</v>
      </c>
      <c r="E27" s="28">
        <f t="shared" si="3"/>
        <v>13855.414494444443</v>
      </c>
      <c r="F27" s="29">
        <f t="shared" si="4"/>
        <v>8467.0255055555608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8467.0255055555608</v>
      </c>
      <c r="D28" s="28">
        <f t="shared" si="2"/>
        <v>1116.1220000000001</v>
      </c>
      <c r="E28" s="28">
        <f t="shared" si="3"/>
        <v>14971.536494444443</v>
      </c>
      <c r="F28" s="29">
        <f t="shared" si="4"/>
        <v>7350.9035055555605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7350.9035055555605</v>
      </c>
      <c r="D29" s="28">
        <f t="shared" si="2"/>
        <v>1116.1220000000001</v>
      </c>
      <c r="E29" s="28">
        <f t="shared" si="3"/>
        <v>16087.658494444442</v>
      </c>
      <c r="F29" s="29">
        <f t="shared" si="4"/>
        <v>6234.7815055555602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6234.7815055555602</v>
      </c>
      <c r="D30" s="28">
        <f t="shared" si="2"/>
        <v>1116.1220000000001</v>
      </c>
      <c r="E30" s="28">
        <f t="shared" si="3"/>
        <v>17203.780494444443</v>
      </c>
      <c r="F30" s="29">
        <f t="shared" si="4"/>
        <v>5118.6595055555599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5118.6595055555599</v>
      </c>
      <c r="D31" s="28">
        <f t="shared" si="2"/>
        <v>1116.1220000000001</v>
      </c>
      <c r="E31" s="28">
        <f t="shared" si="3"/>
        <v>18319.902494444443</v>
      </c>
      <c r="F31" s="29">
        <f t="shared" si="4"/>
        <v>4002.5375055555596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4002.5375055555596</v>
      </c>
      <c r="D32" s="28">
        <f t="shared" si="2"/>
        <v>1116.1220000000001</v>
      </c>
      <c r="E32" s="28">
        <f t="shared" si="3"/>
        <v>19436.024494444442</v>
      </c>
      <c r="F32" s="29">
        <f t="shared" si="4"/>
        <v>2886.4155055555593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2886.4155055555593</v>
      </c>
      <c r="D33" s="28">
        <f t="shared" si="2"/>
        <v>1116.1220000000001</v>
      </c>
      <c r="E33" s="28">
        <f t="shared" si="3"/>
        <v>20552.146494444441</v>
      </c>
      <c r="F33" s="29">
        <f t="shared" si="4"/>
        <v>1770.2935055555592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1770.2935055555592</v>
      </c>
      <c r="D34" s="28">
        <f t="shared" si="2"/>
        <v>1116.1220000000001</v>
      </c>
      <c r="E34" s="28">
        <f t="shared" si="3"/>
        <v>21668.268494444441</v>
      </c>
      <c r="F34" s="29">
        <f t="shared" si="4"/>
        <v>654.17150555555918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654.17150555555918</v>
      </c>
      <c r="D35" s="28">
        <f t="shared" si="2"/>
        <v>654.17150555555565</v>
      </c>
      <c r="E35" s="28">
        <f t="shared" si="3"/>
        <v>22322.439999999995</v>
      </c>
      <c r="F35" s="29">
        <f t="shared" si="4"/>
        <v>3.5242919693700969E-12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2" sqref="A12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25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4" t="s">
        <v>5</v>
      </c>
      <c r="C7" s="55"/>
      <c r="D7" s="8">
        <v>20311.439999999999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43297</v>
      </c>
      <c r="E8" s="12" t="s">
        <v>8</v>
      </c>
      <c r="F8" s="13">
        <f>360-DAYS360(D9,D8)</f>
        <v>165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20311.439999999999</v>
      </c>
      <c r="D15" s="28">
        <f>D7*F7*F8/360</f>
        <v>465.47050000000002</v>
      </c>
      <c r="E15" s="28">
        <f>D15</f>
        <v>465.47050000000002</v>
      </c>
      <c r="F15" s="29">
        <f>C15-D15</f>
        <v>19845.969499999999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19845.969499999999</v>
      </c>
      <c r="D16" s="28">
        <f t="shared" ref="D16:D40" si="2">IF(B16="","",IF(B16=$F$6+$D$10,$D$7*$F$7*(360-$F$8)/360,$D$7*$F$7))</f>
        <v>1015.572</v>
      </c>
      <c r="E16" s="28">
        <f t="shared" ref="E16:E40" si="3">IF(OR(E15=$D$7,E15=""),"",E15+D16)</f>
        <v>1481.0425</v>
      </c>
      <c r="F16" s="29">
        <f t="shared" ref="F16:F40" si="4">IF(OR(E15=$D$7,E15=""),"",C16-D16)</f>
        <v>18830.397499999999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18830.397499999999</v>
      </c>
      <c r="D17" s="28">
        <f t="shared" si="2"/>
        <v>1015.572</v>
      </c>
      <c r="E17" s="28">
        <f t="shared" si="3"/>
        <v>2496.6145000000001</v>
      </c>
      <c r="F17" s="29">
        <f t="shared" si="4"/>
        <v>17814.825499999999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17814.825499999999</v>
      </c>
      <c r="D18" s="28">
        <f t="shared" si="2"/>
        <v>1015.572</v>
      </c>
      <c r="E18" s="28">
        <f t="shared" si="3"/>
        <v>3512.1865000000003</v>
      </c>
      <c r="F18" s="29">
        <f t="shared" si="4"/>
        <v>16799.253499999999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16799.253499999999</v>
      </c>
      <c r="D19" s="28">
        <f t="shared" si="2"/>
        <v>1015.572</v>
      </c>
      <c r="E19" s="28">
        <f t="shared" si="3"/>
        <v>4527.7584999999999</v>
      </c>
      <c r="F19" s="29">
        <f t="shared" si="4"/>
        <v>15783.681499999999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15783.681499999999</v>
      </c>
      <c r="D20" s="28">
        <f t="shared" si="2"/>
        <v>1015.572</v>
      </c>
      <c r="E20" s="28">
        <f t="shared" si="3"/>
        <v>5543.3305</v>
      </c>
      <c r="F20" s="29">
        <f t="shared" si="4"/>
        <v>14768.109499999999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14768.109499999999</v>
      </c>
      <c r="D21" s="28">
        <f t="shared" si="2"/>
        <v>1015.572</v>
      </c>
      <c r="E21" s="28">
        <f t="shared" si="3"/>
        <v>6558.9025000000001</v>
      </c>
      <c r="F21" s="29">
        <f t="shared" si="4"/>
        <v>13752.537499999999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13752.537499999999</v>
      </c>
      <c r="D22" s="28">
        <f t="shared" si="2"/>
        <v>1015.572</v>
      </c>
      <c r="E22" s="28">
        <f t="shared" si="3"/>
        <v>7574.4745000000003</v>
      </c>
      <c r="F22" s="29">
        <f t="shared" si="4"/>
        <v>12736.965499999998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12736.965499999998</v>
      </c>
      <c r="D23" s="28">
        <f t="shared" si="2"/>
        <v>1015.572</v>
      </c>
      <c r="E23" s="28">
        <f t="shared" si="3"/>
        <v>8590.0465000000004</v>
      </c>
      <c r="F23" s="29">
        <f t="shared" si="4"/>
        <v>11721.393499999998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11721.393499999998</v>
      </c>
      <c r="D24" s="28">
        <f t="shared" si="2"/>
        <v>1015.572</v>
      </c>
      <c r="E24" s="28">
        <f t="shared" si="3"/>
        <v>9605.6185000000005</v>
      </c>
      <c r="F24" s="29">
        <f t="shared" si="4"/>
        <v>10705.821499999998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10705.821499999998</v>
      </c>
      <c r="D25" s="28">
        <f t="shared" si="2"/>
        <v>1015.572</v>
      </c>
      <c r="E25" s="28">
        <f t="shared" si="3"/>
        <v>10621.190500000001</v>
      </c>
      <c r="F25" s="29">
        <f t="shared" si="4"/>
        <v>9690.2494999999981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9690.2494999999981</v>
      </c>
      <c r="D26" s="28">
        <f t="shared" si="2"/>
        <v>1015.572</v>
      </c>
      <c r="E26" s="28">
        <f t="shared" si="3"/>
        <v>11636.762500000001</v>
      </c>
      <c r="F26" s="29">
        <f t="shared" si="4"/>
        <v>8674.677499999998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8674.677499999998</v>
      </c>
      <c r="D27" s="28">
        <f t="shared" si="2"/>
        <v>1015.572</v>
      </c>
      <c r="E27" s="28">
        <f t="shared" si="3"/>
        <v>12652.334500000001</v>
      </c>
      <c r="F27" s="29">
        <f t="shared" si="4"/>
        <v>7659.1054999999978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7659.1054999999978</v>
      </c>
      <c r="D28" s="28">
        <f t="shared" si="2"/>
        <v>1015.572</v>
      </c>
      <c r="E28" s="28">
        <f t="shared" si="3"/>
        <v>13667.906500000001</v>
      </c>
      <c r="F28" s="29">
        <f t="shared" si="4"/>
        <v>6643.5334999999977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6643.5334999999977</v>
      </c>
      <c r="D29" s="28">
        <f t="shared" si="2"/>
        <v>1015.572</v>
      </c>
      <c r="E29" s="28">
        <f t="shared" si="3"/>
        <v>14683.478500000001</v>
      </c>
      <c r="F29" s="29">
        <f t="shared" si="4"/>
        <v>5627.9614999999976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5627.9614999999976</v>
      </c>
      <c r="D30" s="28">
        <f t="shared" si="2"/>
        <v>1015.572</v>
      </c>
      <c r="E30" s="28">
        <f t="shared" si="3"/>
        <v>15699.050500000001</v>
      </c>
      <c r="F30" s="29">
        <f t="shared" si="4"/>
        <v>4612.3894999999975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4612.3894999999975</v>
      </c>
      <c r="D31" s="28">
        <f t="shared" si="2"/>
        <v>1015.572</v>
      </c>
      <c r="E31" s="28">
        <f t="shared" si="3"/>
        <v>16714.622500000001</v>
      </c>
      <c r="F31" s="29">
        <f t="shared" si="4"/>
        <v>3596.8174999999974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3596.8174999999974</v>
      </c>
      <c r="D32" s="28">
        <f t="shared" si="2"/>
        <v>1015.572</v>
      </c>
      <c r="E32" s="28">
        <f t="shared" si="3"/>
        <v>17730.194500000001</v>
      </c>
      <c r="F32" s="29">
        <f t="shared" si="4"/>
        <v>2581.2454999999973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2581.2454999999973</v>
      </c>
      <c r="D33" s="28">
        <f t="shared" si="2"/>
        <v>1015.572</v>
      </c>
      <c r="E33" s="28">
        <f t="shared" si="3"/>
        <v>18745.766500000002</v>
      </c>
      <c r="F33" s="29">
        <f t="shared" si="4"/>
        <v>1565.6734999999971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1565.6734999999971</v>
      </c>
      <c r="D34" s="28">
        <f t="shared" si="2"/>
        <v>1015.572</v>
      </c>
      <c r="E34" s="28">
        <f t="shared" si="3"/>
        <v>19761.338500000002</v>
      </c>
      <c r="F34" s="29">
        <f t="shared" si="4"/>
        <v>550.10149999999715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550.10149999999715</v>
      </c>
      <c r="D35" s="28">
        <f t="shared" si="2"/>
        <v>550.10149999999999</v>
      </c>
      <c r="E35" s="28">
        <f t="shared" si="3"/>
        <v>20311.440000000002</v>
      </c>
      <c r="F35" s="29">
        <f t="shared" si="4"/>
        <v>-2.8421709430404007E-12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C21" sqref="C21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26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4" t="s">
        <v>5</v>
      </c>
      <c r="C7" s="55"/>
      <c r="D7" s="8">
        <v>19580.330000000002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43314</v>
      </c>
      <c r="E8" s="12" t="s">
        <v>8</v>
      </c>
      <c r="F8" s="13">
        <f>360-DAYS360(D9,D8)</f>
        <v>149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19580.330000000002</v>
      </c>
      <c r="D15" s="28">
        <f>D7*F7*F8/360</f>
        <v>405.20405138888901</v>
      </c>
      <c r="E15" s="28">
        <f>D15</f>
        <v>405.20405138888901</v>
      </c>
      <c r="F15" s="29">
        <f>C15-D15</f>
        <v>19175.125948611112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19175.125948611112</v>
      </c>
      <c r="D16" s="28">
        <f t="shared" ref="D16:D40" si="2">IF(B16="","",IF(B16=$F$6+$D$10,$D$7*$F$7*(360-$F$8)/360,$D$7*$F$7))</f>
        <v>979.01650000000018</v>
      </c>
      <c r="E16" s="28">
        <f t="shared" ref="E16:E40" si="3">IF(OR(E15=$D$7,E15=""),"",E15+D16)</f>
        <v>1384.2205513888891</v>
      </c>
      <c r="F16" s="29">
        <f t="shared" ref="F16:F40" si="4">IF(OR(E15=$D$7,E15=""),"",C16-D16)</f>
        <v>18196.109448611111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18196.109448611111</v>
      </c>
      <c r="D17" s="28">
        <f t="shared" si="2"/>
        <v>979.01650000000018</v>
      </c>
      <c r="E17" s="28">
        <f t="shared" si="3"/>
        <v>2363.2370513888891</v>
      </c>
      <c r="F17" s="29">
        <f t="shared" si="4"/>
        <v>17217.092948611109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17217.092948611109</v>
      </c>
      <c r="D18" s="28">
        <f t="shared" si="2"/>
        <v>979.01650000000018</v>
      </c>
      <c r="E18" s="28">
        <f t="shared" si="3"/>
        <v>3342.2535513888893</v>
      </c>
      <c r="F18" s="29">
        <f t="shared" si="4"/>
        <v>16238.076448611109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16238.076448611109</v>
      </c>
      <c r="D19" s="28">
        <f t="shared" si="2"/>
        <v>979.01650000000018</v>
      </c>
      <c r="E19" s="28">
        <f t="shared" si="3"/>
        <v>4321.2700513888894</v>
      </c>
      <c r="F19" s="29">
        <f t="shared" si="4"/>
        <v>15259.05994861111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15259.05994861111</v>
      </c>
      <c r="D20" s="28">
        <f t="shared" si="2"/>
        <v>979.01650000000018</v>
      </c>
      <c r="E20" s="28">
        <f t="shared" si="3"/>
        <v>5300.2865513888901</v>
      </c>
      <c r="F20" s="29">
        <f t="shared" si="4"/>
        <v>14280.04344861111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14280.04344861111</v>
      </c>
      <c r="D21" s="28">
        <f t="shared" si="2"/>
        <v>979.01650000000018</v>
      </c>
      <c r="E21" s="28">
        <f t="shared" si="3"/>
        <v>6279.3030513888898</v>
      </c>
      <c r="F21" s="29">
        <f t="shared" si="4"/>
        <v>13301.02694861111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13301.02694861111</v>
      </c>
      <c r="D22" s="28">
        <f t="shared" si="2"/>
        <v>979.01650000000018</v>
      </c>
      <c r="E22" s="28">
        <f t="shared" si="3"/>
        <v>7258.3195513888895</v>
      </c>
      <c r="F22" s="29">
        <f t="shared" si="4"/>
        <v>12322.01044861111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12322.01044861111</v>
      </c>
      <c r="D23" s="28">
        <f t="shared" si="2"/>
        <v>979.01650000000018</v>
      </c>
      <c r="E23" s="28">
        <f t="shared" si="3"/>
        <v>8237.3360513888892</v>
      </c>
      <c r="F23" s="29">
        <f t="shared" si="4"/>
        <v>11342.993948611111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11342.993948611111</v>
      </c>
      <c r="D24" s="28">
        <f t="shared" si="2"/>
        <v>979.01650000000018</v>
      </c>
      <c r="E24" s="28">
        <f t="shared" si="3"/>
        <v>9216.352551388889</v>
      </c>
      <c r="F24" s="29">
        <f t="shared" si="4"/>
        <v>10363.977448611111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10363.977448611111</v>
      </c>
      <c r="D25" s="28">
        <f t="shared" si="2"/>
        <v>979.01650000000018</v>
      </c>
      <c r="E25" s="28">
        <f t="shared" si="3"/>
        <v>10195.369051388889</v>
      </c>
      <c r="F25" s="29">
        <f t="shared" si="4"/>
        <v>9384.9609486111112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9384.9609486111112</v>
      </c>
      <c r="D26" s="28">
        <f t="shared" si="2"/>
        <v>979.01650000000018</v>
      </c>
      <c r="E26" s="28">
        <f t="shared" si="3"/>
        <v>11174.385551388888</v>
      </c>
      <c r="F26" s="29">
        <f t="shared" si="4"/>
        <v>8405.9444486111115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8405.9444486111115</v>
      </c>
      <c r="D27" s="28">
        <f t="shared" si="2"/>
        <v>979.01650000000018</v>
      </c>
      <c r="E27" s="28">
        <f t="shared" si="3"/>
        <v>12153.402051388888</v>
      </c>
      <c r="F27" s="29">
        <f t="shared" si="4"/>
        <v>7426.9279486111118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7426.9279486111118</v>
      </c>
      <c r="D28" s="28">
        <f t="shared" si="2"/>
        <v>979.01650000000018</v>
      </c>
      <c r="E28" s="28">
        <f t="shared" si="3"/>
        <v>13132.418551388888</v>
      </c>
      <c r="F28" s="29">
        <f t="shared" si="4"/>
        <v>6447.9114486111121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6447.9114486111121</v>
      </c>
      <c r="D29" s="28">
        <f t="shared" si="2"/>
        <v>979.01650000000018</v>
      </c>
      <c r="E29" s="28">
        <f t="shared" si="3"/>
        <v>14111.435051388888</v>
      </c>
      <c r="F29" s="29">
        <f t="shared" si="4"/>
        <v>5468.8949486111123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5468.8949486111123</v>
      </c>
      <c r="D30" s="28">
        <f t="shared" si="2"/>
        <v>979.01650000000018</v>
      </c>
      <c r="E30" s="28">
        <f t="shared" si="3"/>
        <v>15090.451551388887</v>
      </c>
      <c r="F30" s="29">
        <f t="shared" si="4"/>
        <v>4489.8784486111126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4489.8784486111126</v>
      </c>
      <c r="D31" s="28">
        <f t="shared" si="2"/>
        <v>979.01650000000018</v>
      </c>
      <c r="E31" s="28">
        <f t="shared" si="3"/>
        <v>16069.468051388887</v>
      </c>
      <c r="F31" s="29">
        <f t="shared" si="4"/>
        <v>3510.8619486111124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3510.8619486111124</v>
      </c>
      <c r="D32" s="28">
        <f t="shared" si="2"/>
        <v>979.01650000000018</v>
      </c>
      <c r="E32" s="28">
        <f t="shared" si="3"/>
        <v>17048.484551388887</v>
      </c>
      <c r="F32" s="29">
        <f t="shared" si="4"/>
        <v>2531.8454486111123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2531.8454486111123</v>
      </c>
      <c r="D33" s="28">
        <f t="shared" si="2"/>
        <v>979.01650000000018</v>
      </c>
      <c r="E33" s="28">
        <f t="shared" si="3"/>
        <v>18027.501051388888</v>
      </c>
      <c r="F33" s="29">
        <f t="shared" si="4"/>
        <v>1552.8289486111121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1552.8289486111121</v>
      </c>
      <c r="D34" s="28">
        <f t="shared" si="2"/>
        <v>979.01650000000018</v>
      </c>
      <c r="E34" s="28">
        <f t="shared" si="3"/>
        <v>19006.51755138889</v>
      </c>
      <c r="F34" s="29">
        <f t="shared" si="4"/>
        <v>573.8124486111119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573.8124486111119</v>
      </c>
      <c r="D35" s="28">
        <f t="shared" si="2"/>
        <v>573.81244861111122</v>
      </c>
      <c r="E35" s="28">
        <f t="shared" si="3"/>
        <v>19580.330000000002</v>
      </c>
      <c r="F35" s="29">
        <f t="shared" si="4"/>
        <v>6.8212102632969618E-13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1" t="s">
        <v>27</v>
      </c>
      <c r="C1" s="62"/>
      <c r="D1" s="62"/>
      <c r="E1" s="62"/>
      <c r="F1" s="62"/>
      <c r="G1" s="63"/>
    </row>
    <row r="2" spans="1:8" x14ac:dyDescent="0.25">
      <c r="A2" s="1"/>
      <c r="B2" s="64"/>
      <c r="C2" s="65"/>
      <c r="D2" s="65"/>
      <c r="E2" s="65"/>
      <c r="F2" s="65"/>
      <c r="G2" s="66"/>
    </row>
    <row r="3" spans="1:8" ht="15.75" thickBot="1" x14ac:dyDescent="0.3">
      <c r="A3" s="1"/>
      <c r="B3" s="67"/>
      <c r="C3" s="68"/>
      <c r="D3" s="68"/>
      <c r="E3" s="68"/>
      <c r="F3" s="68"/>
      <c r="G3" s="69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0" t="s">
        <v>0</v>
      </c>
      <c r="C5" s="71"/>
      <c r="D5" s="72"/>
      <c r="E5" s="73" t="s">
        <v>1</v>
      </c>
      <c r="F5" s="74"/>
      <c r="G5" s="1"/>
    </row>
    <row r="6" spans="1:8" ht="21.95" customHeight="1" thickTop="1" x14ac:dyDescent="0.25">
      <c r="A6" s="4"/>
      <c r="B6" s="75" t="s">
        <v>2</v>
      </c>
      <c r="C6" s="76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4" t="s">
        <v>5</v>
      </c>
      <c r="C7" s="55"/>
      <c r="D7" s="8">
        <v>25022.82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4" t="s">
        <v>7</v>
      </c>
      <c r="C8" s="55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4" t="s">
        <v>9</v>
      </c>
      <c r="C9" s="55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56" t="s">
        <v>11</v>
      </c>
      <c r="C10" s="57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58"/>
      <c r="C11" s="59"/>
      <c r="D11" s="60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25022.82</v>
      </c>
      <c r="D16" s="28">
        <f>D7*F7*F8/360</f>
        <v>1101.6991583333333</v>
      </c>
      <c r="E16" s="28">
        <f>D16</f>
        <v>1101.6991583333333</v>
      </c>
      <c r="F16" s="29">
        <f>C16-D16</f>
        <v>23921.120841666667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23921.120841666667</v>
      </c>
      <c r="D17" s="28">
        <f t="shared" ref="D17:D41" si="3">IF(B17="","",IF(B17=$F$6+$D$10,$D$7*$F$7*(360-$F$8)/360,$D$7*$F$7))</f>
        <v>1251.1410000000001</v>
      </c>
      <c r="E17" s="28">
        <f t="shared" ref="E17:E41" si="4">IF(OR(E16=$D$7,E16=""),"",E16+D17)</f>
        <v>2352.8401583333334</v>
      </c>
      <c r="F17" s="29">
        <f t="shared" ref="F17:F41" si="5">IF(OR(E16=$D$7,E16=""),"",C17-D17)</f>
        <v>22669.979841666667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22669.979841666667</v>
      </c>
      <c r="D18" s="28">
        <f t="shared" si="3"/>
        <v>1251.1410000000001</v>
      </c>
      <c r="E18" s="28">
        <f t="shared" si="4"/>
        <v>3603.9811583333335</v>
      </c>
      <c r="F18" s="29">
        <f t="shared" si="5"/>
        <v>21418.838841666668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21418.838841666668</v>
      </c>
      <c r="D19" s="28">
        <f t="shared" si="3"/>
        <v>1251.1410000000001</v>
      </c>
      <c r="E19" s="28">
        <f t="shared" si="4"/>
        <v>4855.1221583333336</v>
      </c>
      <c r="F19" s="29">
        <f t="shared" si="5"/>
        <v>20167.697841666668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20167.697841666668</v>
      </c>
      <c r="D20" s="28">
        <f t="shared" si="3"/>
        <v>1251.1410000000001</v>
      </c>
      <c r="E20" s="28">
        <f t="shared" si="4"/>
        <v>6106.2631583333332</v>
      </c>
      <c r="F20" s="29">
        <f t="shared" si="5"/>
        <v>18916.556841666668</v>
      </c>
      <c r="G20" s="1"/>
    </row>
    <row r="21" spans="1:8" x14ac:dyDescent="0.25">
      <c r="A21" s="1">
        <f t="shared" si="0"/>
        <v>7</v>
      </c>
      <c r="B21" s="27">
        <f t="shared" si="1"/>
        <v>2024</v>
      </c>
      <c r="C21" s="28">
        <f t="shared" si="2"/>
        <v>18916.556841666668</v>
      </c>
      <c r="D21" s="28">
        <f t="shared" si="3"/>
        <v>1251.1410000000001</v>
      </c>
      <c r="E21" s="28">
        <f t="shared" si="4"/>
        <v>7357.4041583333328</v>
      </c>
      <c r="F21" s="29">
        <f t="shared" si="5"/>
        <v>17665.415841666669</v>
      </c>
      <c r="G21" s="1"/>
    </row>
    <row r="22" spans="1:8" x14ac:dyDescent="0.25">
      <c r="A22" s="1">
        <f t="shared" si="0"/>
        <v>8</v>
      </c>
      <c r="B22" s="27">
        <f t="shared" si="1"/>
        <v>2025</v>
      </c>
      <c r="C22" s="28">
        <f t="shared" si="2"/>
        <v>17665.415841666669</v>
      </c>
      <c r="D22" s="28">
        <f t="shared" si="3"/>
        <v>1251.1410000000001</v>
      </c>
      <c r="E22" s="28">
        <f t="shared" si="4"/>
        <v>8608.5451583333324</v>
      </c>
      <c r="F22" s="29">
        <f t="shared" si="5"/>
        <v>16414.274841666669</v>
      </c>
      <c r="G22" s="1"/>
    </row>
    <row r="23" spans="1:8" x14ac:dyDescent="0.25">
      <c r="A23" s="1">
        <f t="shared" si="0"/>
        <v>9</v>
      </c>
      <c r="B23" s="27">
        <f t="shared" si="1"/>
        <v>2026</v>
      </c>
      <c r="C23" s="28">
        <f t="shared" si="2"/>
        <v>16414.274841666669</v>
      </c>
      <c r="D23" s="28">
        <f t="shared" si="3"/>
        <v>1251.1410000000001</v>
      </c>
      <c r="E23" s="28">
        <f t="shared" si="4"/>
        <v>9859.6861583333321</v>
      </c>
      <c r="F23" s="29">
        <f t="shared" si="5"/>
        <v>15163.133841666669</v>
      </c>
      <c r="G23" s="1"/>
    </row>
    <row r="24" spans="1:8" x14ac:dyDescent="0.25">
      <c r="A24" s="1">
        <f t="shared" si="0"/>
        <v>10</v>
      </c>
      <c r="B24" s="27">
        <f t="shared" si="1"/>
        <v>2027</v>
      </c>
      <c r="C24" s="28">
        <f t="shared" si="2"/>
        <v>15163.133841666669</v>
      </c>
      <c r="D24" s="28">
        <f t="shared" si="3"/>
        <v>1251.1410000000001</v>
      </c>
      <c r="E24" s="28">
        <f t="shared" si="4"/>
        <v>11110.827158333332</v>
      </c>
      <c r="F24" s="29">
        <f t="shared" si="5"/>
        <v>13911.99284166667</v>
      </c>
      <c r="G24" s="1"/>
    </row>
    <row r="25" spans="1:8" x14ac:dyDescent="0.25">
      <c r="A25" s="1">
        <f t="shared" si="0"/>
        <v>11</v>
      </c>
      <c r="B25" s="27">
        <f t="shared" si="1"/>
        <v>2028</v>
      </c>
      <c r="C25" s="28">
        <f t="shared" si="2"/>
        <v>13911.99284166667</v>
      </c>
      <c r="D25" s="28">
        <f t="shared" si="3"/>
        <v>1251.1410000000001</v>
      </c>
      <c r="E25" s="28">
        <f t="shared" si="4"/>
        <v>12361.968158333331</v>
      </c>
      <c r="F25" s="29">
        <f t="shared" si="5"/>
        <v>12660.85184166667</v>
      </c>
      <c r="G25" s="1"/>
    </row>
    <row r="26" spans="1:8" x14ac:dyDescent="0.25">
      <c r="A26" s="1">
        <f t="shared" si="0"/>
        <v>12</v>
      </c>
      <c r="B26" s="27">
        <f t="shared" si="1"/>
        <v>2029</v>
      </c>
      <c r="C26" s="28">
        <f t="shared" si="2"/>
        <v>12660.85184166667</v>
      </c>
      <c r="D26" s="28">
        <f t="shared" si="3"/>
        <v>1251.1410000000001</v>
      </c>
      <c r="E26" s="28">
        <f t="shared" si="4"/>
        <v>13613.109158333331</v>
      </c>
      <c r="F26" s="29">
        <f t="shared" si="5"/>
        <v>11409.710841666671</v>
      </c>
      <c r="G26" s="1"/>
    </row>
    <row r="27" spans="1:8" x14ac:dyDescent="0.25">
      <c r="A27" s="1">
        <f t="shared" si="0"/>
        <v>13</v>
      </c>
      <c r="B27" s="27">
        <f t="shared" si="1"/>
        <v>2030</v>
      </c>
      <c r="C27" s="28">
        <f t="shared" si="2"/>
        <v>11409.710841666671</v>
      </c>
      <c r="D27" s="28">
        <f t="shared" si="3"/>
        <v>1251.1410000000001</v>
      </c>
      <c r="E27" s="28">
        <f t="shared" si="4"/>
        <v>14864.250158333331</v>
      </c>
      <c r="F27" s="29">
        <f t="shared" si="5"/>
        <v>10158.569841666671</v>
      </c>
      <c r="G27" s="1"/>
    </row>
    <row r="28" spans="1:8" x14ac:dyDescent="0.25">
      <c r="A28" s="1">
        <f t="shared" si="0"/>
        <v>14</v>
      </c>
      <c r="B28" s="27">
        <f t="shared" si="1"/>
        <v>2031</v>
      </c>
      <c r="C28" s="28">
        <f t="shared" si="2"/>
        <v>10158.569841666671</v>
      </c>
      <c r="D28" s="28">
        <f t="shared" si="3"/>
        <v>1251.1410000000001</v>
      </c>
      <c r="E28" s="28">
        <f t="shared" si="4"/>
        <v>16115.39115833333</v>
      </c>
      <c r="F28" s="29">
        <f t="shared" si="5"/>
        <v>8907.4288416666714</v>
      </c>
      <c r="G28" s="1"/>
    </row>
    <row r="29" spans="1:8" x14ac:dyDescent="0.25">
      <c r="A29" s="1">
        <f t="shared" si="0"/>
        <v>15</v>
      </c>
      <c r="B29" s="27">
        <f t="shared" si="1"/>
        <v>2032</v>
      </c>
      <c r="C29" s="28">
        <f t="shared" si="2"/>
        <v>8907.4288416666714</v>
      </c>
      <c r="D29" s="28">
        <f t="shared" si="3"/>
        <v>1251.1410000000001</v>
      </c>
      <c r="E29" s="28">
        <f t="shared" si="4"/>
        <v>17366.532158333332</v>
      </c>
      <c r="F29" s="29">
        <f t="shared" si="5"/>
        <v>7656.2878416666717</v>
      </c>
      <c r="G29" s="1"/>
    </row>
    <row r="30" spans="1:8" x14ac:dyDescent="0.25">
      <c r="A30" s="1">
        <f t="shared" si="0"/>
        <v>16</v>
      </c>
      <c r="B30" s="27">
        <f t="shared" si="1"/>
        <v>2033</v>
      </c>
      <c r="C30" s="28">
        <f t="shared" si="2"/>
        <v>7656.2878416666717</v>
      </c>
      <c r="D30" s="28">
        <f t="shared" si="3"/>
        <v>1251.1410000000001</v>
      </c>
      <c r="E30" s="28">
        <f t="shared" si="4"/>
        <v>18617.673158333331</v>
      </c>
      <c r="F30" s="29">
        <f t="shared" si="5"/>
        <v>6405.1468416666721</v>
      </c>
      <c r="G30" s="1"/>
    </row>
    <row r="31" spans="1:8" x14ac:dyDescent="0.25">
      <c r="A31" s="1">
        <f t="shared" si="0"/>
        <v>17</v>
      </c>
      <c r="B31" s="27">
        <f t="shared" si="1"/>
        <v>2034</v>
      </c>
      <c r="C31" s="28">
        <f t="shared" si="2"/>
        <v>6405.1468416666721</v>
      </c>
      <c r="D31" s="28">
        <f t="shared" si="3"/>
        <v>1251.1410000000001</v>
      </c>
      <c r="E31" s="28">
        <f t="shared" si="4"/>
        <v>19868.814158333331</v>
      </c>
      <c r="F31" s="29">
        <f t="shared" si="5"/>
        <v>5154.0058416666725</v>
      </c>
      <c r="G31" s="1"/>
    </row>
    <row r="32" spans="1:8" x14ac:dyDescent="0.25">
      <c r="A32" s="1">
        <f t="shared" si="0"/>
        <v>18</v>
      </c>
      <c r="B32" s="27">
        <f t="shared" si="1"/>
        <v>2035</v>
      </c>
      <c r="C32" s="28">
        <f t="shared" si="2"/>
        <v>5154.0058416666725</v>
      </c>
      <c r="D32" s="28">
        <f t="shared" si="3"/>
        <v>1251.1410000000001</v>
      </c>
      <c r="E32" s="28">
        <f t="shared" si="4"/>
        <v>21119.95515833333</v>
      </c>
      <c r="F32" s="29">
        <f t="shared" si="5"/>
        <v>3902.8648416666724</v>
      </c>
      <c r="G32" s="1"/>
    </row>
    <row r="33" spans="1:7" x14ac:dyDescent="0.25">
      <c r="A33" s="1">
        <f t="shared" si="0"/>
        <v>19</v>
      </c>
      <c r="B33" s="27">
        <f t="shared" si="1"/>
        <v>2036</v>
      </c>
      <c r="C33" s="28">
        <f t="shared" si="2"/>
        <v>3902.8648416666724</v>
      </c>
      <c r="D33" s="28">
        <f t="shared" si="3"/>
        <v>1251.1410000000001</v>
      </c>
      <c r="E33" s="28">
        <f t="shared" si="4"/>
        <v>22371.09615833333</v>
      </c>
      <c r="F33" s="29">
        <f t="shared" si="5"/>
        <v>2651.7238416666723</v>
      </c>
      <c r="G33" s="1"/>
    </row>
    <row r="34" spans="1:7" x14ac:dyDescent="0.25">
      <c r="A34" s="1">
        <f t="shared" si="0"/>
        <v>20</v>
      </c>
      <c r="B34" s="27">
        <f t="shared" si="1"/>
        <v>2037</v>
      </c>
      <c r="C34" s="28">
        <f t="shared" si="2"/>
        <v>2651.7238416666723</v>
      </c>
      <c r="D34" s="28">
        <f t="shared" si="3"/>
        <v>1251.1410000000001</v>
      </c>
      <c r="E34" s="28">
        <f t="shared" si="4"/>
        <v>23622.23715833333</v>
      </c>
      <c r="F34" s="29">
        <f t="shared" si="5"/>
        <v>1400.5828416666723</v>
      </c>
      <c r="G34" s="1"/>
    </row>
    <row r="35" spans="1:7" x14ac:dyDescent="0.25">
      <c r="A35" s="1">
        <f t="shared" si="0"/>
        <v>21</v>
      </c>
      <c r="B35" s="27">
        <f t="shared" si="1"/>
        <v>2038</v>
      </c>
      <c r="C35" s="28">
        <f t="shared" si="2"/>
        <v>1400.5828416666723</v>
      </c>
      <c r="D35" s="28">
        <f t="shared" si="3"/>
        <v>1251.1410000000001</v>
      </c>
      <c r="E35" s="28">
        <f t="shared" si="4"/>
        <v>24873.378158333329</v>
      </c>
      <c r="F35" s="29">
        <f t="shared" si="5"/>
        <v>149.44184166667219</v>
      </c>
      <c r="G35" s="1"/>
    </row>
    <row r="36" spans="1:7" x14ac:dyDescent="0.25">
      <c r="A36" s="1" t="str">
        <f t="shared" si="0"/>
        <v/>
      </c>
      <c r="B36" s="27">
        <f t="shared" si="1"/>
        <v>2039</v>
      </c>
      <c r="C36" s="28">
        <f t="shared" si="2"/>
        <v>149.44184166667219</v>
      </c>
      <c r="D36" s="28">
        <f t="shared" si="3"/>
        <v>149.44184166666668</v>
      </c>
      <c r="E36" s="28">
        <f t="shared" si="4"/>
        <v>25022.819999999996</v>
      </c>
      <c r="F36" s="29">
        <f t="shared" si="5"/>
        <v>5.5138116294983774E-12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4</vt:i4>
      </vt:variant>
    </vt:vector>
  </HeadingPairs>
  <TitlesOfParts>
    <vt:vector size="20" baseType="lpstr">
      <vt:lpstr>Somme ammortissement</vt:lpstr>
      <vt:lpstr>Crèche d'Escalquens</vt:lpstr>
      <vt:lpstr>Crèche d'Ayguesvives</vt:lpstr>
      <vt:lpstr>Ecole Mat Labège</vt:lpstr>
      <vt:lpstr>Pool House</vt:lpstr>
      <vt:lpstr>Mairie Labège</vt:lpstr>
      <vt:lpstr>Atelier d'Aureville</vt:lpstr>
      <vt:lpstr>MJC Ayguesvives</vt:lpstr>
      <vt:lpstr>MdS Escalquens</vt:lpstr>
      <vt:lpstr>Esp Berjean Escalquens</vt:lpstr>
      <vt:lpstr>SdF Noueilles</vt:lpstr>
      <vt:lpstr>Video proj</vt:lpstr>
      <vt:lpstr>Sono</vt:lpstr>
      <vt:lpstr>Sub 2018</vt:lpstr>
      <vt:lpstr>Sub2019-1</vt:lpstr>
      <vt:lpstr>Sub2019-2</vt:lpstr>
      <vt:lpstr>base</vt:lpstr>
      <vt:lpstr>date_mise_en_service</vt:lpstr>
      <vt:lpstr>prorata</vt:lpstr>
      <vt:lpstr>taux_linéaire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dcterms:created xsi:type="dcterms:W3CDTF">2020-01-03T16:33:47Z</dcterms:created>
  <dcterms:modified xsi:type="dcterms:W3CDTF">2020-03-24T14:33:59Z</dcterms:modified>
</cp:coreProperties>
</file>