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19\cloture\"/>
    </mc:Choice>
  </mc:AlternateContent>
  <bookViews>
    <workbookView xWindow="0" yWindow="0" windowWidth="23040" windowHeight="8616" tabRatio="863"/>
  </bookViews>
  <sheets>
    <sheet name="Somme ammortissement" sheetId="18" r:id="rId1"/>
    <sheet name="Crèche d'Escalquens" sheetId="1" r:id="rId2"/>
    <sheet name="Crèche d'Ayguesvives" sheetId="2" r:id="rId3"/>
    <sheet name="Ecole Mat Labège" sheetId="3" r:id="rId4"/>
    <sheet name="Pool House" sheetId="4" r:id="rId5"/>
    <sheet name="Mairie Labège" sheetId="5" r:id="rId6"/>
    <sheet name="Atelier d'Aureville" sheetId="6" r:id="rId7"/>
    <sheet name="MJC Ayguesvives" sheetId="7" r:id="rId8"/>
    <sheet name="MdS Escalquens" sheetId="8" r:id="rId9"/>
    <sheet name="Esp Berjean Escalquens" sheetId="9" r:id="rId10"/>
    <sheet name="SdF Noueilles" sheetId="10" r:id="rId11"/>
    <sheet name="Odars" sheetId="19" r:id="rId12"/>
    <sheet name="Gymnase Ayguesvives" sheetId="20" r:id="rId13"/>
    <sheet name="Ecole Montbrun" sheetId="21" r:id="rId14"/>
    <sheet name="Video proj" sheetId="13" r:id="rId15"/>
    <sheet name="Sono" sheetId="14" r:id="rId16"/>
    <sheet name="Sub 2018" sheetId="15" r:id="rId17"/>
    <sheet name="Sub2019-1" sheetId="16" r:id="rId18"/>
    <sheet name="Sub2019-2" sheetId="17" r:id="rId19"/>
  </sheets>
  <definedNames>
    <definedName name="base">'Crèche d''Escalquens'!$D$7</definedName>
    <definedName name="date_mise_en_service">'Crèche d''Escalquens'!$D$8</definedName>
    <definedName name="prorata">'Crèche d''Escalquens'!$F$8</definedName>
    <definedName name="taux_linéaire">'Crèche d''Escalquens'!$F$7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21" l="1"/>
  <c r="B16" i="21"/>
  <c r="A15" i="21"/>
  <c r="F11" i="21"/>
  <c r="F12" i="21" s="1"/>
  <c r="F10" i="21"/>
  <c r="F9" i="21"/>
  <c r="F8" i="21"/>
  <c r="F7" i="21"/>
  <c r="F6" i="21"/>
  <c r="B4" i="21"/>
  <c r="C16" i="20"/>
  <c r="B16" i="20"/>
  <c r="A15" i="20"/>
  <c r="F11" i="20"/>
  <c r="F12" i="20" s="1"/>
  <c r="F10" i="20"/>
  <c r="F9" i="20"/>
  <c r="F8" i="20"/>
  <c r="D16" i="20" s="1"/>
  <c r="F16" i="20" s="1"/>
  <c r="F7" i="20"/>
  <c r="F6" i="20"/>
  <c r="B4" i="20"/>
  <c r="C16" i="19"/>
  <c r="B16" i="19"/>
  <c r="A15" i="19"/>
  <c r="F11" i="19"/>
  <c r="F12" i="19" s="1"/>
  <c r="F10" i="19"/>
  <c r="F9" i="19"/>
  <c r="F8" i="19"/>
  <c r="F7" i="19"/>
  <c r="F6" i="19"/>
  <c r="B4" i="19"/>
  <c r="D16" i="21" l="1"/>
  <c r="E16" i="21" s="1"/>
  <c r="C17" i="21" s="1"/>
  <c r="F16" i="21"/>
  <c r="E16" i="20"/>
  <c r="D16" i="19"/>
  <c r="E16" i="19" s="1"/>
  <c r="B17" i="19" s="1"/>
  <c r="B17" i="21" l="1"/>
  <c r="D17" i="21"/>
  <c r="E17" i="21" s="1"/>
  <c r="A16" i="21"/>
  <c r="F16" i="19"/>
  <c r="C17" i="19" s="1"/>
  <c r="C17" i="20"/>
  <c r="B17" i="20"/>
  <c r="D17" i="19"/>
  <c r="E17" i="19" s="1"/>
  <c r="A16" i="19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B64" i="18"/>
  <c r="B65" i="18"/>
  <c r="B66" i="18"/>
  <c r="B67" i="18"/>
  <c r="B68" i="18"/>
  <c r="B69" i="18"/>
  <c r="B70" i="18"/>
  <c r="B71" i="18"/>
  <c r="B72" i="18"/>
  <c r="B73" i="18"/>
  <c r="B74" i="18"/>
  <c r="B75" i="18"/>
  <c r="B76" i="18"/>
  <c r="B77" i="18"/>
  <c r="B78" i="18"/>
  <c r="B79" i="18"/>
  <c r="B80" i="18"/>
  <c r="B81" i="18"/>
  <c r="B18" i="21" l="1"/>
  <c r="F17" i="21"/>
  <c r="C18" i="21" s="1"/>
  <c r="D17" i="20"/>
  <c r="A16" i="20"/>
  <c r="B18" i="19"/>
  <c r="F17" i="19"/>
  <c r="C18" i="19" s="1"/>
  <c r="C15" i="17"/>
  <c r="B15" i="17"/>
  <c r="A15" i="17"/>
  <c r="F11" i="17"/>
  <c r="F12" i="17" s="1"/>
  <c r="F10" i="17"/>
  <c r="F9" i="17"/>
  <c r="F8" i="17"/>
  <c r="F7" i="17"/>
  <c r="D15" i="17" s="1"/>
  <c r="E15" i="17" s="1"/>
  <c r="F6" i="17"/>
  <c r="B4" i="17"/>
  <c r="C15" i="16"/>
  <c r="B15" i="16"/>
  <c r="A15" i="16"/>
  <c r="F11" i="16"/>
  <c r="F12" i="16" s="1"/>
  <c r="F10" i="16"/>
  <c r="F9" i="16"/>
  <c r="F8" i="16"/>
  <c r="F7" i="16"/>
  <c r="D15" i="16" s="1"/>
  <c r="E15" i="16" s="1"/>
  <c r="F6" i="16"/>
  <c r="B4" i="16"/>
  <c r="C15" i="15"/>
  <c r="B15" i="15"/>
  <c r="A15" i="15"/>
  <c r="F11" i="15"/>
  <c r="F12" i="15" s="1"/>
  <c r="F10" i="15"/>
  <c r="F9" i="15"/>
  <c r="F8" i="15"/>
  <c r="F7" i="15"/>
  <c r="F6" i="15"/>
  <c r="B4" i="15"/>
  <c r="C16" i="14"/>
  <c r="B16" i="14"/>
  <c r="A15" i="14"/>
  <c r="F11" i="14"/>
  <c r="F12" i="14" s="1"/>
  <c r="F10" i="14"/>
  <c r="F9" i="14"/>
  <c r="F8" i="14"/>
  <c r="F7" i="14"/>
  <c r="D16" i="14" s="1"/>
  <c r="F6" i="14"/>
  <c r="B4" i="14"/>
  <c r="C16" i="13"/>
  <c r="B16" i="13"/>
  <c r="A15" i="13"/>
  <c r="F11" i="13"/>
  <c r="F12" i="13" s="1"/>
  <c r="F10" i="13"/>
  <c r="F9" i="13"/>
  <c r="F8" i="13"/>
  <c r="F7" i="13"/>
  <c r="D16" i="13" s="1"/>
  <c r="F6" i="13"/>
  <c r="B4" i="13"/>
  <c r="D18" i="21" l="1"/>
  <c r="E18" i="21" s="1"/>
  <c r="A17" i="21"/>
  <c r="E17" i="20"/>
  <c r="F17" i="20"/>
  <c r="D18" i="19"/>
  <c r="E18" i="19" s="1"/>
  <c r="A17" i="19"/>
  <c r="E16" i="13"/>
  <c r="B17" i="13" s="1"/>
  <c r="B16" i="17"/>
  <c r="F15" i="17"/>
  <c r="C16" i="17" s="1"/>
  <c r="B16" i="16"/>
  <c r="F15" i="16"/>
  <c r="C16" i="16" s="1"/>
  <c r="D15" i="15"/>
  <c r="E15" i="15" s="1"/>
  <c r="H15" i="17" s="1"/>
  <c r="B16" i="15"/>
  <c r="F16" i="14"/>
  <c r="E16" i="14"/>
  <c r="F16" i="13"/>
  <c r="C17" i="13" l="1"/>
  <c r="B19" i="21"/>
  <c r="F18" i="21"/>
  <c r="C19" i="21" s="1"/>
  <c r="C18" i="20"/>
  <c r="B18" i="20"/>
  <c r="B19" i="19"/>
  <c r="F18" i="19"/>
  <c r="C19" i="19" s="1"/>
  <c r="F15" i="15"/>
  <c r="C16" i="15" s="1"/>
  <c r="A16" i="17"/>
  <c r="D16" i="17"/>
  <c r="E16" i="17" s="1"/>
  <c r="A16" i="16"/>
  <c r="D16" i="16"/>
  <c r="E16" i="16" s="1"/>
  <c r="A16" i="15"/>
  <c r="D16" i="15"/>
  <c r="E16" i="15" s="1"/>
  <c r="B17" i="14"/>
  <c r="C17" i="14"/>
  <c r="D17" i="13"/>
  <c r="A16" i="13"/>
  <c r="A18" i="21" l="1"/>
  <c r="D19" i="21"/>
  <c r="E19" i="21" s="1"/>
  <c r="D18" i="20"/>
  <c r="E18" i="20" s="1"/>
  <c r="A17" i="20"/>
  <c r="D19" i="19"/>
  <c r="E19" i="19" s="1"/>
  <c r="A18" i="19"/>
  <c r="E17" i="13"/>
  <c r="B18" i="13" s="1"/>
  <c r="B17" i="17"/>
  <c r="F16" i="17"/>
  <c r="C17" i="17" s="1"/>
  <c r="B17" i="16"/>
  <c r="F16" i="16"/>
  <c r="C17" i="16" s="1"/>
  <c r="B17" i="15"/>
  <c r="F16" i="15"/>
  <c r="C17" i="15" s="1"/>
  <c r="A16" i="14"/>
  <c r="D17" i="14"/>
  <c r="E17" i="14" s="1"/>
  <c r="F17" i="13"/>
  <c r="C18" i="13" s="1"/>
  <c r="B20" i="21" l="1"/>
  <c r="F19" i="21"/>
  <c r="C20" i="21" s="1"/>
  <c r="B19" i="20"/>
  <c r="F18" i="20"/>
  <c r="C19" i="20" s="1"/>
  <c r="B20" i="19"/>
  <c r="F19" i="19"/>
  <c r="C20" i="19" s="1"/>
  <c r="D17" i="17"/>
  <c r="E17" i="17" s="1"/>
  <c r="A17" i="17"/>
  <c r="D17" i="16"/>
  <c r="E17" i="16" s="1"/>
  <c r="A17" i="16"/>
  <c r="D17" i="15"/>
  <c r="E17" i="15" s="1"/>
  <c r="A17" i="15"/>
  <c r="B18" i="14"/>
  <c r="F17" i="14"/>
  <c r="C18" i="14" s="1"/>
  <c r="A17" i="13"/>
  <c r="D18" i="13"/>
  <c r="A19" i="21" l="1"/>
  <c r="D20" i="21"/>
  <c r="E20" i="21" s="1"/>
  <c r="D19" i="20"/>
  <c r="E19" i="20" s="1"/>
  <c r="A18" i="20"/>
  <c r="A19" i="19"/>
  <c r="D20" i="19"/>
  <c r="E20" i="19" s="1"/>
  <c r="E18" i="13"/>
  <c r="B19" i="13" s="1"/>
  <c r="B18" i="17"/>
  <c r="F17" i="17"/>
  <c r="C18" i="17" s="1"/>
  <c r="B18" i="16"/>
  <c r="F17" i="16"/>
  <c r="C18" i="16" s="1"/>
  <c r="B18" i="15"/>
  <c r="F17" i="15"/>
  <c r="C18" i="15" s="1"/>
  <c r="D18" i="14"/>
  <c r="E18" i="14" s="1"/>
  <c r="A17" i="14"/>
  <c r="F18" i="13"/>
  <c r="C19" i="13" s="1"/>
  <c r="B21" i="21" l="1"/>
  <c r="F20" i="21"/>
  <c r="C21" i="21" s="1"/>
  <c r="B20" i="20"/>
  <c r="F19" i="20"/>
  <c r="C20" i="20" s="1"/>
  <c r="B21" i="19"/>
  <c r="F20" i="19"/>
  <c r="C21" i="19" s="1"/>
  <c r="A18" i="17"/>
  <c r="D18" i="17"/>
  <c r="E18" i="17" s="1"/>
  <c r="A18" i="16"/>
  <c r="D18" i="16"/>
  <c r="E18" i="16" s="1"/>
  <c r="A18" i="15"/>
  <c r="D18" i="15"/>
  <c r="E18" i="15" s="1"/>
  <c r="B19" i="14"/>
  <c r="F18" i="14"/>
  <c r="C19" i="14" s="1"/>
  <c r="D19" i="13"/>
  <c r="A18" i="13"/>
  <c r="D21" i="21" l="1"/>
  <c r="E21" i="21" s="1"/>
  <c r="A20" i="21"/>
  <c r="A19" i="20"/>
  <c r="D20" i="20"/>
  <c r="E20" i="20" s="1"/>
  <c r="D21" i="19"/>
  <c r="E21" i="19" s="1"/>
  <c r="A20" i="19"/>
  <c r="E19" i="13"/>
  <c r="B19" i="17"/>
  <c r="F18" i="17"/>
  <c r="C19" i="17" s="1"/>
  <c r="B19" i="16"/>
  <c r="F18" i="16"/>
  <c r="C19" i="16" s="1"/>
  <c r="B19" i="15"/>
  <c r="F18" i="15"/>
  <c r="C19" i="15" s="1"/>
  <c r="A18" i="14"/>
  <c r="D19" i="14"/>
  <c r="E19" i="14" s="1"/>
  <c r="B20" i="13"/>
  <c r="F19" i="13"/>
  <c r="C20" i="13" s="1"/>
  <c r="B22" i="21" l="1"/>
  <c r="F21" i="21"/>
  <c r="C22" i="21" s="1"/>
  <c r="B21" i="20"/>
  <c r="F20" i="20"/>
  <c r="C21" i="20" s="1"/>
  <c r="B22" i="19"/>
  <c r="F21" i="19"/>
  <c r="C22" i="19" s="1"/>
  <c r="D19" i="17"/>
  <c r="E19" i="17" s="1"/>
  <c r="A19" i="17"/>
  <c r="D19" i="16"/>
  <c r="E19" i="16" s="1"/>
  <c r="A19" i="16"/>
  <c r="D19" i="15"/>
  <c r="E19" i="15" s="1"/>
  <c r="A19" i="15"/>
  <c r="B20" i="14"/>
  <c r="F19" i="14"/>
  <c r="C20" i="14" s="1"/>
  <c r="A19" i="13"/>
  <c r="D20" i="13"/>
  <c r="D22" i="21" l="1"/>
  <c r="E22" i="21" s="1"/>
  <c r="A21" i="21"/>
  <c r="D21" i="20"/>
  <c r="E21" i="20" s="1"/>
  <c r="A20" i="20"/>
  <c r="D22" i="19"/>
  <c r="E22" i="19" s="1"/>
  <c r="A21" i="19"/>
  <c r="E20" i="13"/>
  <c r="F19" i="17"/>
  <c r="C20" i="17" s="1"/>
  <c r="B20" i="17"/>
  <c r="B20" i="16"/>
  <c r="F19" i="16"/>
  <c r="C20" i="16" s="1"/>
  <c r="B20" i="15"/>
  <c r="F19" i="15"/>
  <c r="C20" i="15" s="1"/>
  <c r="D20" i="14"/>
  <c r="E20" i="14" s="1"/>
  <c r="A19" i="14"/>
  <c r="B21" i="13"/>
  <c r="F20" i="13"/>
  <c r="C21" i="13" s="1"/>
  <c r="B23" i="21" l="1"/>
  <c r="F22" i="21"/>
  <c r="C23" i="21" s="1"/>
  <c r="B22" i="20"/>
  <c r="F21" i="20"/>
  <c r="C22" i="20" s="1"/>
  <c r="B23" i="19"/>
  <c r="F22" i="19"/>
  <c r="C23" i="19" s="1"/>
  <c r="A20" i="17"/>
  <c r="D20" i="17"/>
  <c r="A20" i="16"/>
  <c r="D20" i="16"/>
  <c r="E20" i="16" s="1"/>
  <c r="A20" i="15"/>
  <c r="D20" i="15"/>
  <c r="E20" i="15" s="1"/>
  <c r="B21" i="14"/>
  <c r="F20" i="14"/>
  <c r="C21" i="14" s="1"/>
  <c r="D21" i="13"/>
  <c r="A20" i="13"/>
  <c r="A22" i="21" l="1"/>
  <c r="D23" i="21"/>
  <c r="E23" i="21" s="1"/>
  <c r="D22" i="20"/>
  <c r="E22" i="20" s="1"/>
  <c r="A21" i="20"/>
  <c r="D23" i="19"/>
  <c r="E23" i="19" s="1"/>
  <c r="A22" i="19"/>
  <c r="E21" i="13"/>
  <c r="F20" i="17"/>
  <c r="E20" i="17"/>
  <c r="B21" i="16"/>
  <c r="F20" i="16"/>
  <c r="C21" i="16" s="1"/>
  <c r="B21" i="15"/>
  <c r="F20" i="15"/>
  <c r="C21" i="15" s="1"/>
  <c r="A20" i="14"/>
  <c r="D21" i="14"/>
  <c r="E21" i="14" s="1"/>
  <c r="B22" i="13"/>
  <c r="F21" i="13"/>
  <c r="C22" i="13" l="1"/>
  <c r="B24" i="21"/>
  <c r="F23" i="21"/>
  <c r="C24" i="21" s="1"/>
  <c r="F22" i="20"/>
  <c r="C23" i="20" s="1"/>
  <c r="B23" i="20"/>
  <c r="B24" i="19"/>
  <c r="F23" i="19"/>
  <c r="C24" i="19" s="1"/>
  <c r="C21" i="17"/>
  <c r="B21" i="17"/>
  <c r="D21" i="16"/>
  <c r="E21" i="16" s="1"/>
  <c r="A21" i="16"/>
  <c r="D21" i="15"/>
  <c r="E21" i="15" s="1"/>
  <c r="A21" i="15"/>
  <c r="C22" i="14"/>
  <c r="F22" i="14"/>
  <c r="E22" i="14"/>
  <c r="B22" i="14"/>
  <c r="F21" i="14"/>
  <c r="A21" i="13"/>
  <c r="D22" i="13"/>
  <c r="A23" i="21" l="1"/>
  <c r="D24" i="21"/>
  <c r="E24" i="21" s="1"/>
  <c r="D23" i="20"/>
  <c r="E23" i="20" s="1"/>
  <c r="A22" i="20"/>
  <c r="A23" i="19"/>
  <c r="D24" i="19"/>
  <c r="E24" i="19" s="1"/>
  <c r="E22" i="13"/>
  <c r="B23" i="13" s="1"/>
  <c r="D21" i="17"/>
  <c r="E21" i="17" s="1"/>
  <c r="A21" i="17"/>
  <c r="B22" i="16"/>
  <c r="F21" i="16"/>
  <c r="C22" i="16" s="1"/>
  <c r="B22" i="15"/>
  <c r="A22" i="15" s="1"/>
  <c r="F21" i="15"/>
  <c r="C22" i="15" s="1"/>
  <c r="D22" i="14"/>
  <c r="A21" i="14"/>
  <c r="F23" i="14"/>
  <c r="B23" i="14"/>
  <c r="E23" i="14"/>
  <c r="C23" i="14"/>
  <c r="F22" i="13"/>
  <c r="D22" i="15" l="1"/>
  <c r="E22" i="15" s="1"/>
  <c r="C23" i="13"/>
  <c r="F22" i="15"/>
  <c r="B25" i="21"/>
  <c r="F24" i="21"/>
  <c r="C25" i="21" s="1"/>
  <c r="B24" i="20"/>
  <c r="F23" i="20"/>
  <c r="C24" i="20" s="1"/>
  <c r="B25" i="19"/>
  <c r="F24" i="19"/>
  <c r="C25" i="19" s="1"/>
  <c r="B22" i="17"/>
  <c r="F21" i="17"/>
  <c r="C22" i="17" s="1"/>
  <c r="A22" i="16"/>
  <c r="D22" i="16"/>
  <c r="E22" i="16" s="1"/>
  <c r="B23" i="15"/>
  <c r="D23" i="15" s="1"/>
  <c r="E23" i="15" s="1"/>
  <c r="C23" i="15"/>
  <c r="F23" i="15" s="1"/>
  <c r="A23" i="15"/>
  <c r="A22" i="14"/>
  <c r="D23" i="14"/>
  <c r="C24" i="14"/>
  <c r="B24" i="14"/>
  <c r="F24" i="14"/>
  <c r="E24" i="14"/>
  <c r="D23" i="13"/>
  <c r="A22" i="13"/>
  <c r="D25" i="21" l="1"/>
  <c r="E25" i="21" s="1"/>
  <c r="A24" i="21"/>
  <c r="A23" i="20"/>
  <c r="D24" i="20"/>
  <c r="E24" i="20" s="1"/>
  <c r="D25" i="19"/>
  <c r="E25" i="19" s="1"/>
  <c r="A24" i="19"/>
  <c r="E23" i="13"/>
  <c r="C24" i="13" s="1"/>
  <c r="A22" i="17"/>
  <c r="D22" i="17"/>
  <c r="E22" i="17" s="1"/>
  <c r="B23" i="16"/>
  <c r="F22" i="16"/>
  <c r="C23" i="16" s="1"/>
  <c r="B24" i="15"/>
  <c r="A24" i="15" s="1"/>
  <c r="C24" i="15"/>
  <c r="F25" i="14"/>
  <c r="B25" i="14"/>
  <c r="E25" i="14"/>
  <c r="C25" i="14"/>
  <c r="D24" i="14"/>
  <c r="A23" i="14"/>
  <c r="B24" i="13"/>
  <c r="F23" i="13"/>
  <c r="B26" i="21" l="1"/>
  <c r="F25" i="21"/>
  <c r="C26" i="21" s="1"/>
  <c r="B25" i="20"/>
  <c r="F24" i="20"/>
  <c r="C25" i="20" s="1"/>
  <c r="B26" i="19"/>
  <c r="F25" i="19"/>
  <c r="C26" i="19" s="1"/>
  <c r="B23" i="17"/>
  <c r="F22" i="17"/>
  <c r="C23" i="17" s="1"/>
  <c r="D23" i="16"/>
  <c r="E23" i="16" s="1"/>
  <c r="A23" i="16"/>
  <c r="D24" i="15"/>
  <c r="E24" i="15" s="1"/>
  <c r="C26" i="14"/>
  <c r="B26" i="14"/>
  <c r="E26" i="14"/>
  <c r="F26" i="14"/>
  <c r="A24" i="14"/>
  <c r="D25" i="14"/>
  <c r="A23" i="13"/>
  <c r="D24" i="13"/>
  <c r="D26" i="21" l="1"/>
  <c r="E26" i="21" s="1"/>
  <c r="A25" i="21"/>
  <c r="D25" i="20"/>
  <c r="E25" i="20" s="1"/>
  <c r="A24" i="20"/>
  <c r="D26" i="19"/>
  <c r="E26" i="19" s="1"/>
  <c r="A25" i="19"/>
  <c r="E24" i="13"/>
  <c r="D23" i="17"/>
  <c r="E23" i="17" s="1"/>
  <c r="A23" i="17"/>
  <c r="B24" i="16"/>
  <c r="F23" i="16"/>
  <c r="C24" i="16" s="1"/>
  <c r="B25" i="15"/>
  <c r="F24" i="15"/>
  <c r="C25" i="15" s="1"/>
  <c r="F27" i="14"/>
  <c r="B27" i="14"/>
  <c r="E27" i="14"/>
  <c r="C27" i="14"/>
  <c r="D26" i="14"/>
  <c r="A25" i="14"/>
  <c r="B25" i="13"/>
  <c r="F24" i="13"/>
  <c r="C25" i="13" l="1"/>
  <c r="B27" i="21"/>
  <c r="F26" i="21"/>
  <c r="C27" i="21" s="1"/>
  <c r="B26" i="20"/>
  <c r="F25" i="20"/>
  <c r="C26" i="20" s="1"/>
  <c r="B27" i="19"/>
  <c r="F26" i="19"/>
  <c r="C27" i="19" s="1"/>
  <c r="B24" i="17"/>
  <c r="F23" i="17"/>
  <c r="C24" i="17" s="1"/>
  <c r="A24" i="16"/>
  <c r="D24" i="16"/>
  <c r="E24" i="16" s="1"/>
  <c r="D25" i="15"/>
  <c r="E25" i="15" s="1"/>
  <c r="A25" i="15"/>
  <c r="C28" i="14"/>
  <c r="E28" i="14"/>
  <c r="F28" i="14"/>
  <c r="B28" i="14"/>
  <c r="A26" i="14"/>
  <c r="D27" i="14"/>
  <c r="D25" i="13"/>
  <c r="A24" i="13"/>
  <c r="A26" i="21" l="1"/>
  <c r="D27" i="21"/>
  <c r="E27" i="21" s="1"/>
  <c r="D26" i="20"/>
  <c r="E26" i="20" s="1"/>
  <c r="A25" i="20"/>
  <c r="D27" i="19"/>
  <c r="E27" i="19" s="1"/>
  <c r="A26" i="19"/>
  <c r="E25" i="13"/>
  <c r="B26" i="13" s="1"/>
  <c r="A24" i="17"/>
  <c r="D24" i="17"/>
  <c r="E24" i="17" s="1"/>
  <c r="B25" i="16"/>
  <c r="F24" i="16"/>
  <c r="C25" i="16" s="1"/>
  <c r="B26" i="15"/>
  <c r="F25" i="15"/>
  <c r="C26" i="15" s="1"/>
  <c r="D28" i="14"/>
  <c r="A27" i="14"/>
  <c r="F29" i="14"/>
  <c r="B29" i="14"/>
  <c r="E29" i="14"/>
  <c r="C29" i="14"/>
  <c r="F25" i="13"/>
  <c r="C26" i="13" l="1"/>
  <c r="B28" i="21"/>
  <c r="F27" i="21"/>
  <c r="C28" i="21" s="1"/>
  <c r="B27" i="20"/>
  <c r="F26" i="20"/>
  <c r="C27" i="20" s="1"/>
  <c r="B28" i="19"/>
  <c r="F27" i="19"/>
  <c r="C28" i="19" s="1"/>
  <c r="B25" i="17"/>
  <c r="F24" i="17"/>
  <c r="C25" i="17" s="1"/>
  <c r="D25" i="16"/>
  <c r="E25" i="16" s="1"/>
  <c r="A25" i="16"/>
  <c r="A26" i="15"/>
  <c r="D26" i="15"/>
  <c r="E26" i="15" s="1"/>
  <c r="A28" i="14"/>
  <c r="D29" i="14"/>
  <c r="C30" i="14"/>
  <c r="F30" i="14"/>
  <c r="E30" i="14"/>
  <c r="B30" i="14"/>
  <c r="A25" i="13"/>
  <c r="D26" i="13"/>
  <c r="A27" i="21" l="1"/>
  <c r="D28" i="21"/>
  <c r="E28" i="21" s="1"/>
  <c r="D27" i="20"/>
  <c r="E27" i="20" s="1"/>
  <c r="A26" i="20"/>
  <c r="A27" i="19"/>
  <c r="D28" i="19"/>
  <c r="E28" i="19" s="1"/>
  <c r="B27" i="15"/>
  <c r="D27" i="15" s="1"/>
  <c r="E27" i="15" s="1"/>
  <c r="F26" i="15"/>
  <c r="C27" i="15" s="1"/>
  <c r="F27" i="15" s="1"/>
  <c r="E26" i="13"/>
  <c r="D25" i="17"/>
  <c r="E25" i="17" s="1"/>
  <c r="A25" i="17"/>
  <c r="B26" i="16"/>
  <c r="F25" i="16"/>
  <c r="C26" i="16" s="1"/>
  <c r="D30" i="14"/>
  <c r="A29" i="14"/>
  <c r="F31" i="14"/>
  <c r="B31" i="14"/>
  <c r="E31" i="14"/>
  <c r="C31" i="14"/>
  <c r="B27" i="13"/>
  <c r="F26" i="13"/>
  <c r="C27" i="13" s="1"/>
  <c r="A27" i="15" l="1"/>
  <c r="B29" i="21"/>
  <c r="F28" i="21"/>
  <c r="C29" i="21" s="1"/>
  <c r="B28" i="20"/>
  <c r="F27" i="20"/>
  <c r="C28" i="20" s="1"/>
  <c r="B29" i="19"/>
  <c r="F28" i="19"/>
  <c r="C29" i="19" s="1"/>
  <c r="B28" i="15"/>
  <c r="D28" i="15" s="1"/>
  <c r="E28" i="15" s="1"/>
  <c r="C28" i="15"/>
  <c r="B26" i="17"/>
  <c r="F25" i="17"/>
  <c r="C26" i="17" s="1"/>
  <c r="A26" i="16"/>
  <c r="D26" i="16"/>
  <c r="E26" i="16" s="1"/>
  <c r="B27" i="16" s="1"/>
  <c r="A28" i="15"/>
  <c r="A30" i="14"/>
  <c r="D31" i="14"/>
  <c r="C32" i="14"/>
  <c r="F32" i="14"/>
  <c r="B32" i="14"/>
  <c r="E32" i="14"/>
  <c r="D27" i="13"/>
  <c r="A26" i="13"/>
  <c r="F28" i="15" l="1"/>
  <c r="D29" i="21"/>
  <c r="E29" i="21" s="1"/>
  <c r="A28" i="21"/>
  <c r="A27" i="20"/>
  <c r="D28" i="20"/>
  <c r="E28" i="20" s="1"/>
  <c r="A28" i="19"/>
  <c r="D29" i="19"/>
  <c r="E29" i="19" s="1"/>
  <c r="C29" i="15"/>
  <c r="B29" i="15"/>
  <c r="D29" i="15" s="1"/>
  <c r="E29" i="15" s="1"/>
  <c r="E27" i="13"/>
  <c r="A26" i="17"/>
  <c r="D26" i="17"/>
  <c r="E26" i="17" s="1"/>
  <c r="B27" i="17" s="1"/>
  <c r="F26" i="16"/>
  <c r="C27" i="16" s="1"/>
  <c r="F27" i="16" s="1"/>
  <c r="D27" i="16"/>
  <c r="E27" i="16" s="1"/>
  <c r="B28" i="16" s="1"/>
  <c r="A27" i="16"/>
  <c r="F33" i="14"/>
  <c r="B33" i="14"/>
  <c r="E33" i="14"/>
  <c r="C33" i="14"/>
  <c r="D32" i="14"/>
  <c r="A31" i="14"/>
  <c r="F27" i="13"/>
  <c r="C28" i="13" s="1"/>
  <c r="B28" i="13"/>
  <c r="B30" i="21" l="1"/>
  <c r="F29" i="21"/>
  <c r="C30" i="21" s="1"/>
  <c r="B29" i="20"/>
  <c r="F28" i="20"/>
  <c r="C29" i="20" s="1"/>
  <c r="B30" i="19"/>
  <c r="F29" i="19"/>
  <c r="C30" i="19" s="1"/>
  <c r="F26" i="17"/>
  <c r="C27" i="17" s="1"/>
  <c r="B30" i="15"/>
  <c r="D30" i="15" s="1"/>
  <c r="E30" i="15" s="1"/>
  <c r="F29" i="15"/>
  <c r="C30" i="15" s="1"/>
  <c r="A29" i="15"/>
  <c r="D27" i="17"/>
  <c r="E27" i="17" s="1"/>
  <c r="A27" i="17"/>
  <c r="C28" i="16"/>
  <c r="F28" i="16" s="1"/>
  <c r="A28" i="16"/>
  <c r="D28" i="16"/>
  <c r="E28" i="16" s="1"/>
  <c r="C34" i="14"/>
  <c r="F34" i="14"/>
  <c r="B34" i="14"/>
  <c r="E34" i="14"/>
  <c r="A32" i="14"/>
  <c r="D33" i="14"/>
  <c r="A27" i="13"/>
  <c r="D28" i="13"/>
  <c r="F27" i="17" l="1"/>
  <c r="A30" i="15"/>
  <c r="F30" i="15"/>
  <c r="D30" i="21"/>
  <c r="E30" i="21" s="1"/>
  <c r="A29" i="21"/>
  <c r="D29" i="20"/>
  <c r="E29" i="20" s="1"/>
  <c r="A28" i="20"/>
  <c r="D30" i="19"/>
  <c r="E30" i="19" s="1"/>
  <c r="A29" i="19"/>
  <c r="B28" i="17"/>
  <c r="A28" i="17" s="1"/>
  <c r="C28" i="17"/>
  <c r="B31" i="15"/>
  <c r="A31" i="15" s="1"/>
  <c r="C31" i="15"/>
  <c r="E28" i="13"/>
  <c r="B29" i="16"/>
  <c r="D29" i="16" s="1"/>
  <c r="E29" i="16" s="1"/>
  <c r="C29" i="16"/>
  <c r="F35" i="14"/>
  <c r="B35" i="14"/>
  <c r="E35" i="14"/>
  <c r="C35" i="14"/>
  <c r="D34" i="14"/>
  <c r="A33" i="14"/>
  <c r="B29" i="13"/>
  <c r="F28" i="13"/>
  <c r="D28" i="17" l="1"/>
  <c r="F28" i="17" s="1"/>
  <c r="C29" i="13"/>
  <c r="D31" i="15"/>
  <c r="E31" i="15" s="1"/>
  <c r="F31" i="15"/>
  <c r="C32" i="15" s="1"/>
  <c r="F32" i="15" s="1"/>
  <c r="B31" i="21"/>
  <c r="F30" i="21"/>
  <c r="C31" i="21" s="1"/>
  <c r="F29" i="20"/>
  <c r="C30" i="20"/>
  <c r="B30" i="20"/>
  <c r="B31" i="19"/>
  <c r="F30" i="19"/>
  <c r="C31" i="19" s="1"/>
  <c r="E28" i="17"/>
  <c r="B32" i="15"/>
  <c r="F29" i="16"/>
  <c r="B30" i="16"/>
  <c r="D30" i="16" s="1"/>
  <c r="E30" i="16" s="1"/>
  <c r="C30" i="16"/>
  <c r="A29" i="16"/>
  <c r="A32" i="15"/>
  <c r="D32" i="15"/>
  <c r="E32" i="15" s="1"/>
  <c r="C36" i="14"/>
  <c r="F36" i="14"/>
  <c r="B36" i="14"/>
  <c r="E36" i="14"/>
  <c r="A34" i="14"/>
  <c r="D35" i="14"/>
  <c r="D29" i="13"/>
  <c r="A28" i="13"/>
  <c r="F30" i="16" l="1"/>
  <c r="A30" i="21"/>
  <c r="D31" i="21"/>
  <c r="E31" i="21" s="1"/>
  <c r="D30" i="20"/>
  <c r="E30" i="20" s="1"/>
  <c r="A29" i="20"/>
  <c r="D31" i="19"/>
  <c r="E31" i="19" s="1"/>
  <c r="A30" i="19"/>
  <c r="B29" i="17"/>
  <c r="C29" i="17"/>
  <c r="C33" i="15"/>
  <c r="B33" i="15"/>
  <c r="A33" i="15" s="1"/>
  <c r="E29" i="13"/>
  <c r="C31" i="16"/>
  <c r="B31" i="16"/>
  <c r="D31" i="16" s="1"/>
  <c r="E31" i="16" s="1"/>
  <c r="A30" i="16"/>
  <c r="D33" i="15"/>
  <c r="F33" i="15" s="1"/>
  <c r="F37" i="14"/>
  <c r="B37" i="14"/>
  <c r="E37" i="14"/>
  <c r="C37" i="14"/>
  <c r="D36" i="14"/>
  <c r="A35" i="14"/>
  <c r="B30" i="13"/>
  <c r="F29" i="13"/>
  <c r="C30" i="13" l="1"/>
  <c r="B32" i="21"/>
  <c r="F31" i="21"/>
  <c r="C32" i="21" s="1"/>
  <c r="B31" i="20"/>
  <c r="F30" i="20"/>
  <c r="C31" i="20" s="1"/>
  <c r="B32" i="19"/>
  <c r="F31" i="19"/>
  <c r="C32" i="19" s="1"/>
  <c r="D29" i="17"/>
  <c r="E29" i="17" s="1"/>
  <c r="A29" i="17"/>
  <c r="A31" i="16"/>
  <c r="E33" i="15"/>
  <c r="B32" i="16"/>
  <c r="D32" i="16" s="1"/>
  <c r="E32" i="16" s="1"/>
  <c r="F31" i="16"/>
  <c r="C32" i="16" s="1"/>
  <c r="C38" i="14"/>
  <c r="F38" i="14"/>
  <c r="B38" i="14"/>
  <c r="E38" i="14"/>
  <c r="A36" i="14"/>
  <c r="D37" i="14"/>
  <c r="A29" i="13"/>
  <c r="D30" i="13"/>
  <c r="A32" i="16" l="1"/>
  <c r="F32" i="16"/>
  <c r="A31" i="21"/>
  <c r="D32" i="21"/>
  <c r="E32" i="21" s="1"/>
  <c r="D31" i="20"/>
  <c r="E31" i="20" s="1"/>
  <c r="A30" i="20"/>
  <c r="A31" i="19"/>
  <c r="D32" i="19"/>
  <c r="E32" i="19" s="1"/>
  <c r="B30" i="17"/>
  <c r="F29" i="17"/>
  <c r="C30" i="17" s="1"/>
  <c r="C34" i="15"/>
  <c r="B34" i="15"/>
  <c r="E30" i="13"/>
  <c r="C33" i="16"/>
  <c r="B33" i="16"/>
  <c r="D33" i="16" s="1"/>
  <c r="F39" i="14"/>
  <c r="B39" i="14"/>
  <c r="E39" i="14"/>
  <c r="C39" i="14"/>
  <c r="D38" i="14"/>
  <c r="A37" i="14"/>
  <c r="B31" i="13"/>
  <c r="F30" i="13"/>
  <c r="C31" i="13" s="1"/>
  <c r="B33" i="21" l="1"/>
  <c r="F32" i="21"/>
  <c r="C33" i="21" s="1"/>
  <c r="B32" i="20"/>
  <c r="F31" i="20"/>
  <c r="C32" i="20" s="1"/>
  <c r="B33" i="19"/>
  <c r="F32" i="19"/>
  <c r="C33" i="19" s="1"/>
  <c r="D30" i="17"/>
  <c r="E30" i="17" s="1"/>
  <c r="A30" i="17"/>
  <c r="A34" i="15"/>
  <c r="D34" i="15"/>
  <c r="E33" i="16"/>
  <c r="F33" i="16"/>
  <c r="A33" i="16"/>
  <c r="C40" i="14"/>
  <c r="F40" i="14"/>
  <c r="B40" i="14"/>
  <c r="E40" i="14"/>
  <c r="A38" i="14"/>
  <c r="D39" i="14"/>
  <c r="D31" i="13"/>
  <c r="A30" i="13"/>
  <c r="D33" i="21" l="1"/>
  <c r="E33" i="21" s="1"/>
  <c r="A32" i="21"/>
  <c r="A31" i="20"/>
  <c r="D32" i="20"/>
  <c r="E32" i="20" s="1"/>
  <c r="D33" i="19"/>
  <c r="E33" i="19" s="1"/>
  <c r="A32" i="19"/>
  <c r="B31" i="17"/>
  <c r="F30" i="17"/>
  <c r="C31" i="17" s="1"/>
  <c r="E34" i="15"/>
  <c r="F34" i="15"/>
  <c r="E31" i="13"/>
  <c r="B32" i="13" s="1"/>
  <c r="B34" i="16"/>
  <c r="C34" i="16"/>
  <c r="F41" i="14"/>
  <c r="B41" i="14"/>
  <c r="E41" i="14"/>
  <c r="C41" i="14"/>
  <c r="D40" i="14"/>
  <c r="A39" i="14"/>
  <c r="F31" i="13"/>
  <c r="C32" i="13" s="1"/>
  <c r="B34" i="21" l="1"/>
  <c r="F33" i="21"/>
  <c r="C34" i="21" s="1"/>
  <c r="B33" i="20"/>
  <c r="F32" i="20"/>
  <c r="C33" i="20" s="1"/>
  <c r="B34" i="19"/>
  <c r="F33" i="19"/>
  <c r="C34" i="19" s="1"/>
  <c r="D31" i="17"/>
  <c r="E31" i="17" s="1"/>
  <c r="A31" i="17"/>
  <c r="C35" i="15"/>
  <c r="B35" i="15"/>
  <c r="D34" i="16"/>
  <c r="E34" i="16" s="1"/>
  <c r="A34" i="16"/>
  <c r="A40" i="14"/>
  <c r="D41" i="14"/>
  <c r="A31" i="13"/>
  <c r="D32" i="13"/>
  <c r="D34" i="21" l="1"/>
  <c r="E34" i="21" s="1"/>
  <c r="A33" i="21"/>
  <c r="D33" i="20"/>
  <c r="E33" i="20" s="1"/>
  <c r="A32" i="20"/>
  <c r="D34" i="19"/>
  <c r="E34" i="19" s="1"/>
  <c r="A33" i="19"/>
  <c r="B32" i="17"/>
  <c r="F31" i="17"/>
  <c r="C32" i="17" s="1"/>
  <c r="A35" i="15"/>
  <c r="D35" i="15"/>
  <c r="E35" i="15" s="1"/>
  <c r="E32" i="13"/>
  <c r="B33" i="13" s="1"/>
  <c r="B35" i="16"/>
  <c r="F34" i="16"/>
  <c r="C35" i="16" s="1"/>
  <c r="F32" i="13"/>
  <c r="C33" i="13" s="1"/>
  <c r="B35" i="21" l="1"/>
  <c r="F34" i="21"/>
  <c r="C35" i="21" s="1"/>
  <c r="B34" i="20"/>
  <c r="F33" i="20"/>
  <c r="C34" i="20" s="1"/>
  <c r="B35" i="19"/>
  <c r="F34" i="19"/>
  <c r="C35" i="19" s="1"/>
  <c r="A32" i="17"/>
  <c r="D32" i="17"/>
  <c r="E32" i="17" s="1"/>
  <c r="C36" i="15"/>
  <c r="E36" i="15"/>
  <c r="F36" i="15"/>
  <c r="B36" i="15"/>
  <c r="F35" i="15"/>
  <c r="D35" i="16"/>
  <c r="E35" i="16" s="1"/>
  <c r="A35" i="16"/>
  <c r="D33" i="13"/>
  <c r="A32" i="13"/>
  <c r="D35" i="21" l="1"/>
  <c r="E35" i="21" s="1"/>
  <c r="A34" i="21"/>
  <c r="D34" i="20"/>
  <c r="E34" i="20" s="1"/>
  <c r="A33" i="20"/>
  <c r="D35" i="19"/>
  <c r="E35" i="19" s="1"/>
  <c r="A34" i="19"/>
  <c r="B33" i="17"/>
  <c r="F32" i="17"/>
  <c r="C33" i="17" s="1"/>
  <c r="D36" i="15"/>
  <c r="A36" i="15"/>
  <c r="E37" i="15"/>
  <c r="C37" i="15"/>
  <c r="B37" i="15"/>
  <c r="F37" i="15"/>
  <c r="E33" i="13"/>
  <c r="C34" i="13" s="1"/>
  <c r="E36" i="16"/>
  <c r="C36" i="16"/>
  <c r="F36" i="16"/>
  <c r="B36" i="16"/>
  <c r="F35" i="16"/>
  <c r="F33" i="13"/>
  <c r="B34" i="13" l="1"/>
  <c r="B36" i="21"/>
  <c r="F35" i="21"/>
  <c r="C36" i="21" s="1"/>
  <c r="B35" i="20"/>
  <c r="F34" i="20"/>
  <c r="C35" i="20" s="1"/>
  <c r="B36" i="19"/>
  <c r="F35" i="19"/>
  <c r="C36" i="19" s="1"/>
  <c r="D33" i="17"/>
  <c r="E33" i="17" s="1"/>
  <c r="A33" i="17"/>
  <c r="A37" i="15"/>
  <c r="D37" i="15"/>
  <c r="B38" i="15"/>
  <c r="F38" i="15"/>
  <c r="C38" i="15"/>
  <c r="E38" i="15"/>
  <c r="D36" i="16"/>
  <c r="A36" i="16"/>
  <c r="B37" i="16"/>
  <c r="E37" i="16"/>
  <c r="C37" i="16"/>
  <c r="F37" i="16"/>
  <c r="A33" i="13"/>
  <c r="D34" i="13"/>
  <c r="A35" i="21" l="1"/>
  <c r="D36" i="21"/>
  <c r="E36" i="21" s="1"/>
  <c r="D35" i="20"/>
  <c r="E35" i="20" s="1"/>
  <c r="A34" i="20"/>
  <c r="A35" i="19"/>
  <c r="D36" i="19"/>
  <c r="E36" i="19" s="1"/>
  <c r="B34" i="17"/>
  <c r="F33" i="17"/>
  <c r="C34" i="17" s="1"/>
  <c r="D38" i="15"/>
  <c r="A38" i="15"/>
  <c r="C39" i="15"/>
  <c r="F39" i="15"/>
  <c r="B39" i="15"/>
  <c r="E39" i="15"/>
  <c r="E34" i="13"/>
  <c r="B35" i="13" s="1"/>
  <c r="C38" i="16"/>
  <c r="B38" i="16"/>
  <c r="E38" i="16"/>
  <c r="F38" i="16"/>
  <c r="A37" i="16"/>
  <c r="D37" i="16"/>
  <c r="F34" i="13"/>
  <c r="C35" i="13" s="1"/>
  <c r="E37" i="21" l="1"/>
  <c r="C37" i="21"/>
  <c r="B37" i="21"/>
  <c r="F37" i="21"/>
  <c r="F36" i="21"/>
  <c r="B36" i="20"/>
  <c r="F35" i="20"/>
  <c r="C36" i="20" s="1"/>
  <c r="E37" i="19"/>
  <c r="C37" i="19"/>
  <c r="B37" i="19"/>
  <c r="F37" i="19"/>
  <c r="F36" i="19"/>
  <c r="A34" i="17"/>
  <c r="D34" i="17"/>
  <c r="E34" i="17" s="1"/>
  <c r="D39" i="15"/>
  <c r="A39" i="15"/>
  <c r="C40" i="15"/>
  <c r="F40" i="15"/>
  <c r="B40" i="15"/>
  <c r="E40" i="15"/>
  <c r="C39" i="16"/>
  <c r="F39" i="16"/>
  <c r="B39" i="16"/>
  <c r="E39" i="16"/>
  <c r="D38" i="16"/>
  <c r="A38" i="16"/>
  <c r="D35" i="13"/>
  <c r="A34" i="13"/>
  <c r="D37" i="21" l="1"/>
  <c r="A36" i="21"/>
  <c r="F38" i="21"/>
  <c r="E38" i="21"/>
  <c r="C38" i="21"/>
  <c r="B38" i="21"/>
  <c r="A35" i="20"/>
  <c r="D36" i="20"/>
  <c r="E36" i="20" s="1"/>
  <c r="F37" i="20" s="1"/>
  <c r="D37" i="19"/>
  <c r="A36" i="19"/>
  <c r="F38" i="19"/>
  <c r="C38" i="19"/>
  <c r="B38" i="19"/>
  <c r="E38" i="19"/>
  <c r="B35" i="17"/>
  <c r="F34" i="17"/>
  <c r="C35" i="17" s="1"/>
  <c r="D40" i="15"/>
  <c r="A40" i="15"/>
  <c r="E35" i="13"/>
  <c r="B36" i="13" s="1"/>
  <c r="D39" i="16"/>
  <c r="A39" i="16"/>
  <c r="B40" i="16"/>
  <c r="F40" i="16"/>
  <c r="E40" i="16"/>
  <c r="C40" i="16"/>
  <c r="F35" i="13"/>
  <c r="C36" i="13" s="1"/>
  <c r="F39" i="21" l="1"/>
  <c r="E39" i="21"/>
  <c r="C39" i="21"/>
  <c r="B39" i="21"/>
  <c r="D38" i="21"/>
  <c r="A37" i="21"/>
  <c r="B37" i="20"/>
  <c r="A36" i="20" s="1"/>
  <c r="C37" i="20"/>
  <c r="E37" i="20"/>
  <c r="C38" i="20" s="1"/>
  <c r="F36" i="20"/>
  <c r="D37" i="20"/>
  <c r="F39" i="19"/>
  <c r="E39" i="19"/>
  <c r="C39" i="19"/>
  <c r="B39" i="19"/>
  <c r="D38" i="19"/>
  <c r="A37" i="19"/>
  <c r="D35" i="17"/>
  <c r="E35" i="17" s="1"/>
  <c r="A35" i="17"/>
  <c r="D40" i="16"/>
  <c r="A40" i="16"/>
  <c r="A35" i="13"/>
  <c r="D36" i="13"/>
  <c r="D39" i="21" l="1"/>
  <c r="A38" i="21"/>
  <c r="C40" i="21"/>
  <c r="B40" i="21"/>
  <c r="F40" i="21"/>
  <c r="E40" i="21"/>
  <c r="F38" i="20"/>
  <c r="E38" i="20"/>
  <c r="F39" i="20" s="1"/>
  <c r="B38" i="20"/>
  <c r="A37" i="20" s="1"/>
  <c r="C40" i="19"/>
  <c r="B40" i="19"/>
  <c r="F40" i="19"/>
  <c r="E40" i="19"/>
  <c r="D39" i="19"/>
  <c r="A38" i="19"/>
  <c r="C36" i="17"/>
  <c r="F36" i="17"/>
  <c r="B36" i="17"/>
  <c r="E36" i="17"/>
  <c r="F35" i="17"/>
  <c r="E36" i="13"/>
  <c r="C37" i="13" s="1"/>
  <c r="E37" i="13"/>
  <c r="F36" i="13"/>
  <c r="A39" i="21" l="1"/>
  <c r="D40" i="21"/>
  <c r="F41" i="21"/>
  <c r="E41" i="21"/>
  <c r="C41" i="21"/>
  <c r="B41" i="21"/>
  <c r="B39" i="20"/>
  <c r="A38" i="20" s="1"/>
  <c r="D38" i="20"/>
  <c r="C39" i="20"/>
  <c r="E39" i="20"/>
  <c r="E40" i="20" s="1"/>
  <c r="D39" i="20"/>
  <c r="F41" i="19"/>
  <c r="E41" i="19"/>
  <c r="C41" i="19"/>
  <c r="B41" i="19"/>
  <c r="A39" i="19"/>
  <c r="D40" i="19"/>
  <c r="A36" i="17"/>
  <c r="D36" i="17"/>
  <c r="C37" i="17"/>
  <c r="F37" i="17"/>
  <c r="E37" i="17"/>
  <c r="B37" i="17"/>
  <c r="B37" i="13"/>
  <c r="F37" i="13"/>
  <c r="F38" i="13"/>
  <c r="B38" i="13"/>
  <c r="E38" i="13"/>
  <c r="C38" i="13"/>
  <c r="D37" i="13"/>
  <c r="A36" i="13"/>
  <c r="D41" i="21" l="1"/>
  <c r="A40" i="21"/>
  <c r="B40" i="20"/>
  <c r="C40" i="20"/>
  <c r="F40" i="20"/>
  <c r="F41" i="20"/>
  <c r="E41" i="20"/>
  <c r="C41" i="20"/>
  <c r="B41" i="20"/>
  <c r="A39" i="20"/>
  <c r="D40" i="20"/>
  <c r="D41" i="19"/>
  <c r="A40" i="19"/>
  <c r="F38" i="17"/>
  <c r="B38" i="17"/>
  <c r="E38" i="17"/>
  <c r="C38" i="17"/>
  <c r="D37" i="17"/>
  <c r="A37" i="17"/>
  <c r="C39" i="13"/>
  <c r="F39" i="13"/>
  <c r="B39" i="13"/>
  <c r="E39" i="13"/>
  <c r="A37" i="13"/>
  <c r="D38" i="13"/>
  <c r="D41" i="20" l="1"/>
  <c r="A40" i="20"/>
  <c r="A38" i="17"/>
  <c r="D38" i="17"/>
  <c r="C39" i="17"/>
  <c r="E39" i="17"/>
  <c r="F39" i="17"/>
  <c r="B39" i="17"/>
  <c r="F40" i="13"/>
  <c r="B40" i="13"/>
  <c r="E40" i="13"/>
  <c r="C40" i="13"/>
  <c r="D39" i="13"/>
  <c r="A38" i="13"/>
  <c r="C40" i="17" l="1"/>
  <c r="F40" i="17"/>
  <c r="E40" i="17"/>
  <c r="B40" i="17"/>
  <c r="D39" i="17"/>
  <c r="A39" i="17"/>
  <c r="E41" i="13"/>
  <c r="C41" i="13"/>
  <c r="F41" i="13"/>
  <c r="B41" i="13"/>
  <c r="A39" i="13"/>
  <c r="D40" i="13"/>
  <c r="D40" i="17" l="1"/>
  <c r="A40" i="17"/>
  <c r="D41" i="13"/>
  <c r="A40" i="13"/>
  <c r="C16" i="10" l="1"/>
  <c r="B16" i="10"/>
  <c r="A15" i="10"/>
  <c r="F11" i="10"/>
  <c r="F12" i="10" s="1"/>
  <c r="F10" i="10"/>
  <c r="F9" i="10"/>
  <c r="F8" i="10"/>
  <c r="F7" i="10"/>
  <c r="F6" i="10"/>
  <c r="B4" i="10"/>
  <c r="C16" i="9"/>
  <c r="B16" i="9"/>
  <c r="A15" i="9"/>
  <c r="F11" i="9"/>
  <c r="F12" i="9" s="1"/>
  <c r="F10" i="9"/>
  <c r="F9" i="9"/>
  <c r="F8" i="9"/>
  <c r="F7" i="9"/>
  <c r="F6" i="9"/>
  <c r="B4" i="9"/>
  <c r="B4" i="8"/>
  <c r="C16" i="8"/>
  <c r="B16" i="8"/>
  <c r="A15" i="8"/>
  <c r="F11" i="8"/>
  <c r="F12" i="8" s="1"/>
  <c r="F10" i="8"/>
  <c r="F9" i="8"/>
  <c r="F8" i="8"/>
  <c r="F7" i="8"/>
  <c r="F6" i="8"/>
  <c r="C15" i="7"/>
  <c r="B15" i="7"/>
  <c r="A15" i="7"/>
  <c r="F11" i="7"/>
  <c r="F12" i="7" s="1"/>
  <c r="F10" i="7"/>
  <c r="F9" i="7"/>
  <c r="F8" i="7"/>
  <c r="F7" i="7"/>
  <c r="D15" i="7" s="1"/>
  <c r="E15" i="7" s="1"/>
  <c r="F6" i="7"/>
  <c r="B4" i="7"/>
  <c r="C15" i="6"/>
  <c r="B15" i="6"/>
  <c r="A15" i="6"/>
  <c r="F11" i="6"/>
  <c r="F12" i="6" s="1"/>
  <c r="F10" i="6"/>
  <c r="F9" i="6"/>
  <c r="F8" i="6"/>
  <c r="F7" i="6"/>
  <c r="D15" i="6" s="1"/>
  <c r="E15" i="6" s="1"/>
  <c r="F6" i="6"/>
  <c r="B4" i="6"/>
  <c r="C15" i="5"/>
  <c r="B15" i="5"/>
  <c r="A15" i="5"/>
  <c r="F11" i="5"/>
  <c r="F12" i="5" s="1"/>
  <c r="F10" i="5"/>
  <c r="F9" i="5"/>
  <c r="F8" i="5"/>
  <c r="F7" i="5"/>
  <c r="D15" i="5" s="1"/>
  <c r="E15" i="5" s="1"/>
  <c r="F6" i="5"/>
  <c r="B4" i="5"/>
  <c r="C15" i="4"/>
  <c r="B15" i="4"/>
  <c r="A15" i="4"/>
  <c r="F11" i="4"/>
  <c r="F12" i="4" s="1"/>
  <c r="F10" i="4"/>
  <c r="F9" i="4"/>
  <c r="F8" i="4"/>
  <c r="F7" i="4"/>
  <c r="D15" i="4" s="1"/>
  <c r="E15" i="4" s="1"/>
  <c r="F6" i="4"/>
  <c r="B4" i="4"/>
  <c r="C15" i="3"/>
  <c r="B15" i="3"/>
  <c r="A15" i="3"/>
  <c r="F11" i="3"/>
  <c r="F12" i="3" s="1"/>
  <c r="F10" i="3"/>
  <c r="F9" i="3"/>
  <c r="F8" i="3"/>
  <c r="F7" i="3"/>
  <c r="D15" i="3" s="1"/>
  <c r="E15" i="3" s="1"/>
  <c r="F6" i="3"/>
  <c r="B4" i="3"/>
  <c r="C15" i="2"/>
  <c r="B15" i="2"/>
  <c r="A15" i="2"/>
  <c r="F11" i="2"/>
  <c r="F12" i="2" s="1"/>
  <c r="F10" i="2"/>
  <c r="F9" i="2"/>
  <c r="F8" i="2"/>
  <c r="F7" i="2"/>
  <c r="D15" i="2" s="1"/>
  <c r="F6" i="2"/>
  <c r="B4" i="2"/>
  <c r="B15" i="1"/>
  <c r="C15" i="1"/>
  <c r="F11" i="1"/>
  <c r="F12" i="1" s="1"/>
  <c r="F10" i="1"/>
  <c r="F6" i="1"/>
  <c r="A15" i="1"/>
  <c r="F9" i="1"/>
  <c r="F8" i="1"/>
  <c r="D15" i="1" s="1"/>
  <c r="B2" i="18" s="1"/>
  <c r="F7" i="1"/>
  <c r="B4" i="1"/>
  <c r="D16" i="8" l="1"/>
  <c r="E16" i="8" s="1"/>
  <c r="B17" i="8" s="1"/>
  <c r="D16" i="10"/>
  <c r="E16" i="10" s="1"/>
  <c r="B17" i="10" s="1"/>
  <c r="D16" i="9"/>
  <c r="E16" i="9"/>
  <c r="B16" i="7"/>
  <c r="F15" i="7"/>
  <c r="C16" i="7" s="1"/>
  <c r="B16" i="6"/>
  <c r="F15" i="6"/>
  <c r="C16" i="6" s="1"/>
  <c r="B16" i="5"/>
  <c r="F15" i="5"/>
  <c r="C16" i="5" s="1"/>
  <c r="B16" i="4"/>
  <c r="C16" i="4"/>
  <c r="F15" i="4"/>
  <c r="B16" i="3"/>
  <c r="C16" i="3"/>
  <c r="F15" i="3"/>
  <c r="F15" i="2"/>
  <c r="E15" i="2"/>
  <c r="E15" i="1"/>
  <c r="B16" i="1" s="1"/>
  <c r="F15" i="1"/>
  <c r="F16" i="10" l="1"/>
  <c r="C17" i="10" s="1"/>
  <c r="F16" i="8"/>
  <c r="C17" i="8" s="1"/>
  <c r="F16" i="9"/>
  <c r="A16" i="10"/>
  <c r="D17" i="10"/>
  <c r="E17" i="10" s="1"/>
  <c r="B17" i="9"/>
  <c r="C17" i="9"/>
  <c r="A16" i="8"/>
  <c r="D17" i="8"/>
  <c r="E17" i="8" s="1"/>
  <c r="A16" i="7"/>
  <c r="D16" i="7"/>
  <c r="E16" i="7" s="1"/>
  <c r="A16" i="6"/>
  <c r="D16" i="6"/>
  <c r="E16" i="6" s="1"/>
  <c r="A16" i="5"/>
  <c r="D16" i="5"/>
  <c r="E16" i="5" s="1"/>
  <c r="A16" i="4"/>
  <c r="D16" i="4"/>
  <c r="E16" i="4" s="1"/>
  <c r="A16" i="3"/>
  <c r="D16" i="3"/>
  <c r="E16" i="3" s="1"/>
  <c r="C16" i="1"/>
  <c r="B16" i="2"/>
  <c r="C16" i="2"/>
  <c r="A16" i="1"/>
  <c r="D16" i="1"/>
  <c r="E16" i="1" l="1"/>
  <c r="B18" i="10"/>
  <c r="F17" i="10"/>
  <c r="C18" i="10" s="1"/>
  <c r="D17" i="9"/>
  <c r="A16" i="9"/>
  <c r="B18" i="8"/>
  <c r="F17" i="8"/>
  <c r="C18" i="8" s="1"/>
  <c r="B17" i="7"/>
  <c r="F16" i="7"/>
  <c r="C17" i="7" s="1"/>
  <c r="B17" i="6"/>
  <c r="F16" i="6"/>
  <c r="C17" i="6" s="1"/>
  <c r="B17" i="5"/>
  <c r="F16" i="5"/>
  <c r="C17" i="5" s="1"/>
  <c r="B17" i="4"/>
  <c r="F16" i="4"/>
  <c r="C17" i="4" s="1"/>
  <c r="B17" i="3"/>
  <c r="F16" i="3"/>
  <c r="C17" i="3" s="1"/>
  <c r="A16" i="2"/>
  <c r="D16" i="2"/>
  <c r="E16" i="2" s="1"/>
  <c r="B17" i="1"/>
  <c r="F16" i="1"/>
  <c r="C17" i="1" s="1"/>
  <c r="B3" i="18" l="1"/>
  <c r="E17" i="9"/>
  <c r="B18" i="9" s="1"/>
  <c r="D18" i="10"/>
  <c r="E18" i="10" s="1"/>
  <c r="A17" i="10"/>
  <c r="F17" i="9"/>
  <c r="C18" i="9" s="1"/>
  <c r="D18" i="8"/>
  <c r="E18" i="8" s="1"/>
  <c r="A17" i="8"/>
  <c r="D17" i="7"/>
  <c r="E17" i="7" s="1"/>
  <c r="A17" i="7"/>
  <c r="D17" i="6"/>
  <c r="E17" i="6" s="1"/>
  <c r="A17" i="6"/>
  <c r="D17" i="5"/>
  <c r="E17" i="5" s="1"/>
  <c r="A17" i="5"/>
  <c r="D17" i="4"/>
  <c r="E17" i="4" s="1"/>
  <c r="A17" i="4"/>
  <c r="D17" i="3"/>
  <c r="E17" i="3" s="1"/>
  <c r="A17" i="3"/>
  <c r="B17" i="2"/>
  <c r="F16" i="2"/>
  <c r="C17" i="2" s="1"/>
  <c r="D17" i="1"/>
  <c r="A17" i="1"/>
  <c r="E17" i="1" l="1"/>
  <c r="B19" i="10"/>
  <c r="F18" i="10"/>
  <c r="C19" i="10" s="1"/>
  <c r="D18" i="9"/>
  <c r="A17" i="9"/>
  <c r="B19" i="8"/>
  <c r="F18" i="8"/>
  <c r="C19" i="8" s="1"/>
  <c r="B18" i="7"/>
  <c r="F17" i="7"/>
  <c r="C18" i="7" s="1"/>
  <c r="B18" i="6"/>
  <c r="F17" i="6"/>
  <c r="C18" i="6" s="1"/>
  <c r="B18" i="5"/>
  <c r="F17" i="5"/>
  <c r="C18" i="5" s="1"/>
  <c r="F17" i="4"/>
  <c r="C18" i="4" s="1"/>
  <c r="B18" i="4"/>
  <c r="B18" i="3"/>
  <c r="F17" i="3"/>
  <c r="C18" i="3" s="1"/>
  <c r="F17" i="2"/>
  <c r="D17" i="2"/>
  <c r="E17" i="2" s="1"/>
  <c r="A17" i="2"/>
  <c r="B18" i="1"/>
  <c r="F17" i="1"/>
  <c r="C18" i="1" s="1"/>
  <c r="B4" i="18" l="1"/>
  <c r="E18" i="9"/>
  <c r="A18" i="10"/>
  <c r="D19" i="10"/>
  <c r="E19" i="10" s="1"/>
  <c r="B19" i="9"/>
  <c r="F18" i="9"/>
  <c r="C19" i="9" s="1"/>
  <c r="A18" i="8"/>
  <c r="D19" i="8"/>
  <c r="E19" i="8" s="1"/>
  <c r="A18" i="7"/>
  <c r="D18" i="7"/>
  <c r="E18" i="7" s="1"/>
  <c r="A18" i="6"/>
  <c r="D18" i="6"/>
  <c r="E18" i="6" s="1"/>
  <c r="A18" i="5"/>
  <c r="D18" i="5"/>
  <c r="E18" i="5" s="1"/>
  <c r="A18" i="4"/>
  <c r="D18" i="4"/>
  <c r="E18" i="4" s="1"/>
  <c r="A18" i="3"/>
  <c r="D18" i="3"/>
  <c r="E18" i="3" s="1"/>
  <c r="B18" i="2"/>
  <c r="C18" i="2"/>
  <c r="A18" i="1"/>
  <c r="D18" i="1"/>
  <c r="E18" i="1" l="1"/>
  <c r="B20" i="10"/>
  <c r="F19" i="10"/>
  <c r="C20" i="10" s="1"/>
  <c r="D19" i="9"/>
  <c r="A18" i="9"/>
  <c r="B20" i="8"/>
  <c r="F19" i="8"/>
  <c r="C20" i="8" s="1"/>
  <c r="B19" i="7"/>
  <c r="F18" i="7"/>
  <c r="C19" i="7" s="1"/>
  <c r="B19" i="6"/>
  <c r="F18" i="6"/>
  <c r="C19" i="6" s="1"/>
  <c r="B19" i="5"/>
  <c r="F18" i="5"/>
  <c r="C19" i="5" s="1"/>
  <c r="F18" i="4"/>
  <c r="C19" i="4"/>
  <c r="B19" i="4"/>
  <c r="B19" i="3"/>
  <c r="F18" i="3"/>
  <c r="C19" i="3" s="1"/>
  <c r="D18" i="2"/>
  <c r="E18" i="2" s="1"/>
  <c r="A18" i="2"/>
  <c r="B19" i="1"/>
  <c r="F18" i="1"/>
  <c r="C19" i="1" s="1"/>
  <c r="B5" i="18" l="1"/>
  <c r="E19" i="9"/>
  <c r="D20" i="10"/>
  <c r="E20" i="10" s="1"/>
  <c r="A19" i="10"/>
  <c r="B20" i="9"/>
  <c r="F19" i="9"/>
  <c r="C20" i="9" s="1"/>
  <c r="D20" i="8"/>
  <c r="E20" i="8" s="1"/>
  <c r="A19" i="8"/>
  <c r="D19" i="7"/>
  <c r="E19" i="7" s="1"/>
  <c r="A19" i="7"/>
  <c r="D19" i="6"/>
  <c r="E19" i="6" s="1"/>
  <c r="A19" i="6"/>
  <c r="D19" i="5"/>
  <c r="E19" i="5" s="1"/>
  <c r="A19" i="5"/>
  <c r="D19" i="4"/>
  <c r="E19" i="4" s="1"/>
  <c r="A19" i="4"/>
  <c r="D19" i="3"/>
  <c r="E19" i="3" s="1"/>
  <c r="A19" i="3"/>
  <c r="C19" i="2"/>
  <c r="B19" i="2"/>
  <c r="F18" i="2"/>
  <c r="D19" i="1"/>
  <c r="A19" i="1"/>
  <c r="E19" i="1" l="1"/>
  <c r="B21" i="10"/>
  <c r="F20" i="10"/>
  <c r="C21" i="10" s="1"/>
  <c r="D20" i="9"/>
  <c r="A19" i="9"/>
  <c r="B21" i="8"/>
  <c r="F20" i="8"/>
  <c r="C21" i="8" s="1"/>
  <c r="B20" i="7"/>
  <c r="F19" i="7"/>
  <c r="C20" i="7" s="1"/>
  <c r="B20" i="6"/>
  <c r="F19" i="6"/>
  <c r="C20" i="6" s="1"/>
  <c r="B20" i="5"/>
  <c r="F19" i="5"/>
  <c r="C20" i="5" s="1"/>
  <c r="F19" i="4"/>
  <c r="B20" i="4"/>
  <c r="C20" i="4"/>
  <c r="B20" i="3"/>
  <c r="F19" i="3"/>
  <c r="C20" i="3" s="1"/>
  <c r="D19" i="2"/>
  <c r="E19" i="2" s="1"/>
  <c r="A19" i="2"/>
  <c r="B20" i="1"/>
  <c r="F19" i="1"/>
  <c r="C20" i="1" s="1"/>
  <c r="B6" i="18" l="1"/>
  <c r="E20" i="9"/>
  <c r="B21" i="9" s="1"/>
  <c r="A20" i="10"/>
  <c r="D21" i="10"/>
  <c r="E21" i="10" s="1"/>
  <c r="F20" i="9"/>
  <c r="C21" i="9" s="1"/>
  <c r="A20" i="8"/>
  <c r="D21" i="8"/>
  <c r="E21" i="8" s="1"/>
  <c r="A20" i="7"/>
  <c r="D20" i="7"/>
  <c r="E20" i="7" s="1"/>
  <c r="A20" i="6"/>
  <c r="D20" i="6"/>
  <c r="E20" i="6" s="1"/>
  <c r="A20" i="5"/>
  <c r="D20" i="5"/>
  <c r="E20" i="5" s="1"/>
  <c r="A20" i="4"/>
  <c r="D20" i="4"/>
  <c r="E20" i="4" s="1"/>
  <c r="A20" i="3"/>
  <c r="D20" i="3"/>
  <c r="E20" i="3" s="1"/>
  <c r="B20" i="2"/>
  <c r="F19" i="2"/>
  <c r="C20" i="2" s="1"/>
  <c r="D20" i="1"/>
  <c r="A20" i="1"/>
  <c r="E20" i="1" l="1"/>
  <c r="B22" i="10"/>
  <c r="F21" i="10"/>
  <c r="C22" i="10" s="1"/>
  <c r="D21" i="9"/>
  <c r="A20" i="9"/>
  <c r="B22" i="8"/>
  <c r="F21" i="8"/>
  <c r="C22" i="8" s="1"/>
  <c r="B21" i="7"/>
  <c r="F20" i="7"/>
  <c r="C21" i="7" s="1"/>
  <c r="B21" i="6"/>
  <c r="F20" i="6"/>
  <c r="C21" i="6" s="1"/>
  <c r="B21" i="5"/>
  <c r="F20" i="5"/>
  <c r="C21" i="5" s="1"/>
  <c r="F20" i="4"/>
  <c r="C21" i="4"/>
  <c r="B21" i="4"/>
  <c r="B21" i="3"/>
  <c r="F20" i="3"/>
  <c r="C21" i="3" s="1"/>
  <c r="A20" i="2"/>
  <c r="D20" i="2"/>
  <c r="E20" i="2" s="1"/>
  <c r="B21" i="1"/>
  <c r="F20" i="1"/>
  <c r="C21" i="1" s="1"/>
  <c r="B7" i="18" l="1"/>
  <c r="E21" i="9"/>
  <c r="D22" i="10"/>
  <c r="E22" i="10" s="1"/>
  <c r="A21" i="10"/>
  <c r="B22" i="9"/>
  <c r="F21" i="9"/>
  <c r="C22" i="9" s="1"/>
  <c r="D22" i="8"/>
  <c r="E22" i="8" s="1"/>
  <c r="A21" i="8"/>
  <c r="D21" i="7"/>
  <c r="E21" i="7" s="1"/>
  <c r="A21" i="7"/>
  <c r="D21" i="6"/>
  <c r="E21" i="6" s="1"/>
  <c r="A21" i="6"/>
  <c r="D21" i="5"/>
  <c r="E21" i="5" s="1"/>
  <c r="A21" i="5"/>
  <c r="D21" i="4"/>
  <c r="E21" i="4" s="1"/>
  <c r="A21" i="4"/>
  <c r="D21" i="3"/>
  <c r="E21" i="3" s="1"/>
  <c r="A21" i="3"/>
  <c r="B21" i="2"/>
  <c r="F20" i="2"/>
  <c r="C21" i="2" s="1"/>
  <c r="D21" i="1"/>
  <c r="A21" i="1"/>
  <c r="E21" i="1" l="1"/>
  <c r="B23" i="10"/>
  <c r="F22" i="10"/>
  <c r="C23" i="10" s="1"/>
  <c r="D22" i="9"/>
  <c r="A21" i="9"/>
  <c r="B23" i="8"/>
  <c r="F22" i="8"/>
  <c r="C23" i="8" s="1"/>
  <c r="B22" i="7"/>
  <c r="F21" i="7"/>
  <c r="C22" i="7" s="1"/>
  <c r="B22" i="6"/>
  <c r="F21" i="6"/>
  <c r="C22" i="6" s="1"/>
  <c r="B22" i="5"/>
  <c r="F21" i="5"/>
  <c r="C22" i="5" s="1"/>
  <c r="B22" i="4"/>
  <c r="F21" i="4"/>
  <c r="C22" i="4" s="1"/>
  <c r="B22" i="3"/>
  <c r="F21" i="3"/>
  <c r="C22" i="3" s="1"/>
  <c r="D21" i="2"/>
  <c r="B8" i="18" s="1"/>
  <c r="A21" i="2"/>
  <c r="B22" i="1"/>
  <c r="F21" i="1"/>
  <c r="C22" i="1" s="1"/>
  <c r="E22" i="9" l="1"/>
  <c r="A22" i="10"/>
  <c r="D23" i="10"/>
  <c r="E23" i="10" s="1"/>
  <c r="B23" i="9"/>
  <c r="F22" i="9"/>
  <c r="C23" i="9" s="1"/>
  <c r="A22" i="8"/>
  <c r="D23" i="8"/>
  <c r="E23" i="8" s="1"/>
  <c r="A22" i="7"/>
  <c r="D22" i="7"/>
  <c r="E22" i="7" s="1"/>
  <c r="A22" i="6"/>
  <c r="D22" i="6"/>
  <c r="E22" i="6" s="1"/>
  <c r="A22" i="5"/>
  <c r="D22" i="5"/>
  <c r="E22" i="5" s="1"/>
  <c r="A22" i="4"/>
  <c r="D22" i="4"/>
  <c r="E22" i="4" s="1"/>
  <c r="A22" i="3"/>
  <c r="D22" i="3"/>
  <c r="E22" i="3" s="1"/>
  <c r="F21" i="2"/>
  <c r="E21" i="2"/>
  <c r="D22" i="1"/>
  <c r="A22" i="1"/>
  <c r="E22" i="1" l="1"/>
  <c r="B24" i="10"/>
  <c r="F23" i="10"/>
  <c r="C24" i="10" s="1"/>
  <c r="D23" i="9"/>
  <c r="A22" i="9"/>
  <c r="B24" i="8"/>
  <c r="F23" i="8"/>
  <c r="C24" i="8" s="1"/>
  <c r="B23" i="7"/>
  <c r="F22" i="7"/>
  <c r="C23" i="7" s="1"/>
  <c r="B23" i="6"/>
  <c r="F22" i="6"/>
  <c r="C23" i="6" s="1"/>
  <c r="B23" i="5"/>
  <c r="F22" i="5"/>
  <c r="C23" i="5" s="1"/>
  <c r="F22" i="4"/>
  <c r="C23" i="4" s="1"/>
  <c r="B23" i="4"/>
  <c r="B23" i="3"/>
  <c r="F22" i="3"/>
  <c r="C23" i="3" s="1"/>
  <c r="B22" i="2"/>
  <c r="C22" i="2"/>
  <c r="B23" i="1"/>
  <c r="F22" i="1"/>
  <c r="C23" i="1" s="1"/>
  <c r="E23" i="9" l="1"/>
  <c r="D24" i="10"/>
  <c r="E24" i="10" s="1"/>
  <c r="A23" i="10"/>
  <c r="B24" i="9"/>
  <c r="F23" i="9"/>
  <c r="C24" i="9" s="1"/>
  <c r="D24" i="8"/>
  <c r="E24" i="8" s="1"/>
  <c r="A23" i="8"/>
  <c r="D23" i="7"/>
  <c r="E23" i="7" s="1"/>
  <c r="A23" i="7"/>
  <c r="D23" i="6"/>
  <c r="E23" i="6" s="1"/>
  <c r="A23" i="6"/>
  <c r="D23" i="5"/>
  <c r="E23" i="5" s="1"/>
  <c r="A23" i="5"/>
  <c r="D23" i="4"/>
  <c r="E23" i="4" s="1"/>
  <c r="A23" i="4"/>
  <c r="D23" i="3"/>
  <c r="E23" i="3" s="1"/>
  <c r="A23" i="3"/>
  <c r="D22" i="2"/>
  <c r="A22" i="2"/>
  <c r="D23" i="1"/>
  <c r="A23" i="1"/>
  <c r="E23" i="1" l="1"/>
  <c r="E22" i="2"/>
  <c r="B9" i="18"/>
  <c r="B25" i="10"/>
  <c r="F24" i="10"/>
  <c r="C25" i="10" s="1"/>
  <c r="D24" i="9"/>
  <c r="A23" i="9"/>
  <c r="B25" i="8"/>
  <c r="F24" i="8"/>
  <c r="C25" i="8" s="1"/>
  <c r="F23" i="7"/>
  <c r="B24" i="7"/>
  <c r="C24" i="7"/>
  <c r="B24" i="6"/>
  <c r="F23" i="6"/>
  <c r="C24" i="6" s="1"/>
  <c r="B24" i="5"/>
  <c r="F23" i="5"/>
  <c r="C24" i="5" s="1"/>
  <c r="F23" i="4"/>
  <c r="B24" i="4"/>
  <c r="C24" i="4"/>
  <c r="B24" i="3"/>
  <c r="F23" i="3"/>
  <c r="C24" i="3" s="1"/>
  <c r="B23" i="2"/>
  <c r="F22" i="2"/>
  <c r="C23" i="2" s="1"/>
  <c r="B24" i="1"/>
  <c r="F23" i="1"/>
  <c r="C24" i="1" s="1"/>
  <c r="E24" i="9" l="1"/>
  <c r="A24" i="10"/>
  <c r="D25" i="10"/>
  <c r="E25" i="10" s="1"/>
  <c r="B25" i="9"/>
  <c r="F24" i="9"/>
  <c r="C25" i="9" s="1"/>
  <c r="A24" i="8"/>
  <c r="D25" i="8"/>
  <c r="E25" i="8" s="1"/>
  <c r="A24" i="7"/>
  <c r="D24" i="7"/>
  <c r="E24" i="7" s="1"/>
  <c r="A24" i="6"/>
  <c r="D24" i="6"/>
  <c r="E24" i="6" s="1"/>
  <c r="A24" i="5"/>
  <c r="D24" i="5"/>
  <c r="E24" i="5" s="1"/>
  <c r="A24" i="4"/>
  <c r="D24" i="4"/>
  <c r="E24" i="4" s="1"/>
  <c r="A24" i="3"/>
  <c r="D24" i="3"/>
  <c r="E24" i="3" s="1"/>
  <c r="D23" i="2"/>
  <c r="A23" i="2"/>
  <c r="D24" i="1"/>
  <c r="A24" i="1"/>
  <c r="E24" i="1" l="1"/>
  <c r="E23" i="2"/>
  <c r="B24" i="2" s="1"/>
  <c r="B10" i="18"/>
  <c r="B26" i="10"/>
  <c r="F25" i="10"/>
  <c r="C26" i="10" s="1"/>
  <c r="D25" i="9"/>
  <c r="A24" i="9"/>
  <c r="B26" i="8"/>
  <c r="F25" i="8"/>
  <c r="C26" i="8" s="1"/>
  <c r="B25" i="7"/>
  <c r="F24" i="7"/>
  <c r="C25" i="7" s="1"/>
  <c r="B25" i="6"/>
  <c r="F24" i="6"/>
  <c r="C25" i="6" s="1"/>
  <c r="B25" i="5"/>
  <c r="F24" i="5"/>
  <c r="C25" i="5" s="1"/>
  <c r="B25" i="4"/>
  <c r="F24" i="4"/>
  <c r="C25" i="4" s="1"/>
  <c r="B25" i="3"/>
  <c r="F24" i="3"/>
  <c r="C25" i="3" s="1"/>
  <c r="F23" i="2"/>
  <c r="B25" i="1"/>
  <c r="F24" i="1"/>
  <c r="C25" i="1" s="1"/>
  <c r="C24" i="2" l="1"/>
  <c r="E25" i="9"/>
  <c r="D26" i="10"/>
  <c r="E26" i="10" s="1"/>
  <c r="A25" i="10"/>
  <c r="F25" i="9"/>
  <c r="B26" i="9"/>
  <c r="C26" i="9"/>
  <c r="D26" i="8"/>
  <c r="E26" i="8" s="1"/>
  <c r="A25" i="8"/>
  <c r="D25" i="7"/>
  <c r="E25" i="7" s="1"/>
  <c r="A25" i="7"/>
  <c r="D25" i="6"/>
  <c r="E25" i="6" s="1"/>
  <c r="A25" i="6"/>
  <c r="D25" i="5"/>
  <c r="E25" i="5" s="1"/>
  <c r="A25" i="5"/>
  <c r="D25" i="4"/>
  <c r="E25" i="4" s="1"/>
  <c r="A25" i="4"/>
  <c r="D25" i="3"/>
  <c r="E25" i="3" s="1"/>
  <c r="A25" i="3"/>
  <c r="D24" i="2"/>
  <c r="A24" i="2"/>
  <c r="D25" i="1"/>
  <c r="A25" i="1"/>
  <c r="E24" i="2" l="1"/>
  <c r="B11" i="18"/>
  <c r="E25" i="1"/>
  <c r="B26" i="1" s="1"/>
  <c r="B27" i="10"/>
  <c r="F26" i="10"/>
  <c r="C27" i="10" s="1"/>
  <c r="D26" i="9"/>
  <c r="A25" i="9"/>
  <c r="F26" i="8"/>
  <c r="B27" i="8"/>
  <c r="C27" i="8"/>
  <c r="F25" i="7"/>
  <c r="C26" i="7" s="1"/>
  <c r="B26" i="7"/>
  <c r="B26" i="6"/>
  <c r="F25" i="6"/>
  <c r="C26" i="6" s="1"/>
  <c r="B26" i="5"/>
  <c r="F25" i="5"/>
  <c r="C26" i="5" s="1"/>
  <c r="F25" i="4"/>
  <c r="C26" i="4" s="1"/>
  <c r="B26" i="4"/>
  <c r="B26" i="3"/>
  <c r="F25" i="3"/>
  <c r="C26" i="3" s="1"/>
  <c r="B25" i="2"/>
  <c r="F24" i="2"/>
  <c r="C25" i="2" s="1"/>
  <c r="F25" i="1"/>
  <c r="C26" i="1" s="1"/>
  <c r="E26" i="9" l="1"/>
  <c r="A26" i="10"/>
  <c r="D27" i="10"/>
  <c r="E27" i="10" s="1"/>
  <c r="B27" i="9"/>
  <c r="F26" i="9"/>
  <c r="C27" i="9" s="1"/>
  <c r="A26" i="8"/>
  <c r="D27" i="8"/>
  <c r="E27" i="8" s="1"/>
  <c r="A26" i="7"/>
  <c r="D26" i="7"/>
  <c r="E26" i="7" s="1"/>
  <c r="A26" i="6"/>
  <c r="D26" i="6"/>
  <c r="E26" i="6" s="1"/>
  <c r="A26" i="5"/>
  <c r="D26" i="5"/>
  <c r="E26" i="5" s="1"/>
  <c r="A26" i="4"/>
  <c r="D26" i="4"/>
  <c r="E26" i="4" s="1"/>
  <c r="A26" i="3"/>
  <c r="D26" i="3"/>
  <c r="E26" i="3" s="1"/>
  <c r="D25" i="2"/>
  <c r="A25" i="2"/>
  <c r="D26" i="1"/>
  <c r="A26" i="1"/>
  <c r="E26" i="1" l="1"/>
  <c r="B27" i="1" s="1"/>
  <c r="E25" i="2"/>
  <c r="B26" i="2" s="1"/>
  <c r="B12" i="18"/>
  <c r="B28" i="10"/>
  <c r="F27" i="10"/>
  <c r="C28" i="10" s="1"/>
  <c r="D27" i="9"/>
  <c r="A26" i="9"/>
  <c r="B28" i="8"/>
  <c r="F27" i="8"/>
  <c r="C28" i="8" s="1"/>
  <c r="B27" i="7"/>
  <c r="F26" i="7"/>
  <c r="C27" i="7" s="1"/>
  <c r="B27" i="6"/>
  <c r="F26" i="6"/>
  <c r="C27" i="6" s="1"/>
  <c r="B27" i="5"/>
  <c r="F26" i="5"/>
  <c r="C27" i="5" s="1"/>
  <c r="B27" i="4"/>
  <c r="F26" i="4"/>
  <c r="C27" i="4" s="1"/>
  <c r="B27" i="3"/>
  <c r="F26" i="3"/>
  <c r="C27" i="3" s="1"/>
  <c r="F25" i="2"/>
  <c r="F26" i="1"/>
  <c r="C27" i="1" s="1"/>
  <c r="D27" i="1"/>
  <c r="A27" i="1"/>
  <c r="F27" i="1" l="1"/>
  <c r="E27" i="1"/>
  <c r="B28" i="1" s="1"/>
  <c r="A28" i="1" s="1"/>
  <c r="C26" i="2"/>
  <c r="E27" i="9"/>
  <c r="B28" i="9" s="1"/>
  <c r="D28" i="10"/>
  <c r="E28" i="10" s="1"/>
  <c r="A27" i="10"/>
  <c r="F27" i="9"/>
  <c r="C28" i="9" s="1"/>
  <c r="D28" i="8"/>
  <c r="E28" i="8" s="1"/>
  <c r="A27" i="8"/>
  <c r="D27" i="7"/>
  <c r="E27" i="7" s="1"/>
  <c r="A27" i="7"/>
  <c r="D27" i="6"/>
  <c r="E27" i="6" s="1"/>
  <c r="A27" i="6"/>
  <c r="D27" i="5"/>
  <c r="E27" i="5" s="1"/>
  <c r="A27" i="5"/>
  <c r="D27" i="4"/>
  <c r="E27" i="4" s="1"/>
  <c r="A27" i="4"/>
  <c r="D27" i="3"/>
  <c r="E27" i="3" s="1"/>
  <c r="A27" i="3"/>
  <c r="A26" i="2"/>
  <c r="D26" i="2"/>
  <c r="D28" i="1"/>
  <c r="E26" i="2" l="1"/>
  <c r="B13" i="18"/>
  <c r="C28" i="1"/>
  <c r="F28" i="1" s="1"/>
  <c r="E28" i="1"/>
  <c r="B29" i="1" s="1"/>
  <c r="D29" i="1" s="1"/>
  <c r="B29" i="10"/>
  <c r="F28" i="10"/>
  <c r="C29" i="10" s="1"/>
  <c r="D28" i="9"/>
  <c r="A27" i="9"/>
  <c r="B29" i="8"/>
  <c r="F28" i="8"/>
  <c r="C29" i="8" s="1"/>
  <c r="B28" i="7"/>
  <c r="F27" i="7"/>
  <c r="C28" i="7" s="1"/>
  <c r="F27" i="6"/>
  <c r="B28" i="6"/>
  <c r="C28" i="6"/>
  <c r="B28" i="5"/>
  <c r="F27" i="5"/>
  <c r="C28" i="5" s="1"/>
  <c r="F27" i="4"/>
  <c r="C28" i="4" s="1"/>
  <c r="B28" i="4"/>
  <c r="B28" i="3"/>
  <c r="F27" i="3"/>
  <c r="C28" i="3" s="1"/>
  <c r="B27" i="2"/>
  <c r="F26" i="2"/>
  <c r="C27" i="2" s="1"/>
  <c r="E29" i="1" l="1"/>
  <c r="C29" i="1"/>
  <c r="E28" i="9"/>
  <c r="B29" i="9" s="1"/>
  <c r="A28" i="10"/>
  <c r="D29" i="10"/>
  <c r="E29" i="10" s="1"/>
  <c r="F28" i="9"/>
  <c r="C29" i="9" s="1"/>
  <c r="A28" i="8"/>
  <c r="D29" i="8"/>
  <c r="E29" i="8" s="1"/>
  <c r="A28" i="7"/>
  <c r="D28" i="7"/>
  <c r="E28" i="7" s="1"/>
  <c r="A28" i="6"/>
  <c r="D28" i="6"/>
  <c r="E28" i="6" s="1"/>
  <c r="A28" i="5"/>
  <c r="D28" i="5"/>
  <c r="E28" i="5" s="1"/>
  <c r="A28" i="4"/>
  <c r="D28" i="4"/>
  <c r="E28" i="4" s="1"/>
  <c r="A28" i="3"/>
  <c r="D28" i="3"/>
  <c r="E28" i="3" s="1"/>
  <c r="D27" i="2"/>
  <c r="B14" i="18" s="1"/>
  <c r="A27" i="2"/>
  <c r="B30" i="1"/>
  <c r="F29" i="1"/>
  <c r="C30" i="1" s="1"/>
  <c r="A29" i="1"/>
  <c r="A30" i="1" s="1"/>
  <c r="D30" i="1"/>
  <c r="E30" i="1" l="1"/>
  <c r="B31" i="1" s="1"/>
  <c r="B30" i="10"/>
  <c r="F29" i="10"/>
  <c r="C30" i="10" s="1"/>
  <c r="D29" i="9"/>
  <c r="A28" i="9"/>
  <c r="B30" i="8"/>
  <c r="F29" i="8"/>
  <c r="C30" i="8" s="1"/>
  <c r="B29" i="7"/>
  <c r="F28" i="7"/>
  <c r="C29" i="7" s="1"/>
  <c r="B29" i="6"/>
  <c r="F28" i="6"/>
  <c r="C29" i="6" s="1"/>
  <c r="B29" i="5"/>
  <c r="F28" i="5"/>
  <c r="C29" i="5" s="1"/>
  <c r="B29" i="4"/>
  <c r="F28" i="4"/>
  <c r="C29" i="4" s="1"/>
  <c r="B29" i="3"/>
  <c r="F28" i="3"/>
  <c r="C29" i="3" s="1"/>
  <c r="F30" i="1"/>
  <c r="C31" i="1" s="1"/>
  <c r="F31" i="1" s="1"/>
  <c r="F27" i="2"/>
  <c r="E27" i="2"/>
  <c r="D31" i="1"/>
  <c r="A31" i="1"/>
  <c r="E31" i="1" l="1"/>
  <c r="E29" i="9"/>
  <c r="B30" i="9" s="1"/>
  <c r="D30" i="10"/>
  <c r="E30" i="10" s="1"/>
  <c r="A29" i="10"/>
  <c r="F29" i="9"/>
  <c r="C30" i="9" s="1"/>
  <c r="D30" i="8"/>
  <c r="E30" i="8" s="1"/>
  <c r="A29" i="8"/>
  <c r="D29" i="7"/>
  <c r="E29" i="7" s="1"/>
  <c r="A29" i="7"/>
  <c r="D29" i="6"/>
  <c r="E29" i="6" s="1"/>
  <c r="A29" i="6"/>
  <c r="D29" i="5"/>
  <c r="E29" i="5" s="1"/>
  <c r="A29" i="5"/>
  <c r="D29" i="4"/>
  <c r="E29" i="4" s="1"/>
  <c r="A29" i="4"/>
  <c r="D29" i="3"/>
  <c r="E29" i="3" s="1"/>
  <c r="A29" i="3"/>
  <c r="C32" i="1"/>
  <c r="B32" i="1"/>
  <c r="D32" i="1" s="1"/>
  <c r="B28" i="2"/>
  <c r="C28" i="2"/>
  <c r="A32" i="1"/>
  <c r="E32" i="1" l="1"/>
  <c r="B33" i="1" s="1"/>
  <c r="D33" i="1" s="1"/>
  <c r="B31" i="10"/>
  <c r="F30" i="10"/>
  <c r="C31" i="10" s="1"/>
  <c r="D30" i="9"/>
  <c r="A29" i="9"/>
  <c r="B31" i="8"/>
  <c r="F30" i="8"/>
  <c r="C31" i="8" s="1"/>
  <c r="B30" i="7"/>
  <c r="F29" i="7"/>
  <c r="C30" i="7" s="1"/>
  <c r="B30" i="6"/>
  <c r="F29" i="6"/>
  <c r="C30" i="6" s="1"/>
  <c r="B30" i="5"/>
  <c r="F29" i="5"/>
  <c r="C30" i="5" s="1"/>
  <c r="F29" i="4"/>
  <c r="C30" i="4" s="1"/>
  <c r="B30" i="4"/>
  <c r="B30" i="3"/>
  <c r="F29" i="3"/>
  <c r="C30" i="3" s="1"/>
  <c r="D28" i="2"/>
  <c r="A28" i="2"/>
  <c r="F32" i="1"/>
  <c r="C33" i="1" s="1"/>
  <c r="F33" i="1" s="1"/>
  <c r="A33" i="1"/>
  <c r="E33" i="1" l="1"/>
  <c r="E28" i="2"/>
  <c r="C29" i="2" s="1"/>
  <c r="B15" i="18"/>
  <c r="E30" i="9"/>
  <c r="A30" i="10"/>
  <c r="D31" i="10"/>
  <c r="E31" i="10" s="1"/>
  <c r="B31" i="9"/>
  <c r="F30" i="9"/>
  <c r="C31" i="9" s="1"/>
  <c r="A30" i="8"/>
  <c r="D31" i="8"/>
  <c r="E31" i="8" s="1"/>
  <c r="A30" i="7"/>
  <c r="D30" i="7"/>
  <c r="E30" i="7" s="1"/>
  <c r="A30" i="6"/>
  <c r="D30" i="6"/>
  <c r="E30" i="6" s="1"/>
  <c r="A30" i="5"/>
  <c r="D30" i="5"/>
  <c r="E30" i="5" s="1"/>
  <c r="A30" i="4"/>
  <c r="D30" i="4"/>
  <c r="E30" i="4" s="1"/>
  <c r="A30" i="3"/>
  <c r="D30" i="3"/>
  <c r="E30" i="3" s="1"/>
  <c r="B29" i="2"/>
  <c r="F28" i="2"/>
  <c r="C34" i="1"/>
  <c r="B34" i="1"/>
  <c r="A34" i="1" s="1"/>
  <c r="B32" i="10" l="1"/>
  <c r="F31" i="10"/>
  <c r="C32" i="10" s="1"/>
  <c r="D31" i="9"/>
  <c r="A30" i="9"/>
  <c r="B32" i="8"/>
  <c r="F31" i="8"/>
  <c r="C32" i="8" s="1"/>
  <c r="B31" i="7"/>
  <c r="F30" i="7"/>
  <c r="C31" i="7" s="1"/>
  <c r="B31" i="6"/>
  <c r="F30" i="6"/>
  <c r="C31" i="6" s="1"/>
  <c r="B31" i="5"/>
  <c r="F30" i="5"/>
  <c r="C31" i="5" s="1"/>
  <c r="B31" i="4"/>
  <c r="F30" i="4"/>
  <c r="C31" i="4" s="1"/>
  <c r="B31" i="3"/>
  <c r="F30" i="3"/>
  <c r="C31" i="3" s="1"/>
  <c r="D34" i="1"/>
  <c r="D29" i="2"/>
  <c r="A29" i="2"/>
  <c r="E29" i="2" l="1"/>
  <c r="B16" i="18"/>
  <c r="E34" i="1"/>
  <c r="B35" i="1" s="1"/>
  <c r="D35" i="1" s="1"/>
  <c r="E31" i="9"/>
  <c r="D32" i="10"/>
  <c r="E32" i="10" s="1"/>
  <c r="A31" i="10"/>
  <c r="B32" i="9"/>
  <c r="F31" i="9"/>
  <c r="C32" i="9" s="1"/>
  <c r="D32" i="8"/>
  <c r="E32" i="8" s="1"/>
  <c r="A31" i="8"/>
  <c r="D31" i="7"/>
  <c r="E31" i="7" s="1"/>
  <c r="A31" i="7"/>
  <c r="D31" i="6"/>
  <c r="E31" i="6" s="1"/>
  <c r="A31" i="6"/>
  <c r="D31" i="5"/>
  <c r="E31" i="5" s="1"/>
  <c r="A31" i="5"/>
  <c r="D31" i="4"/>
  <c r="E31" i="4" s="1"/>
  <c r="A31" i="4"/>
  <c r="D31" i="3"/>
  <c r="E31" i="3" s="1"/>
  <c r="A31" i="3"/>
  <c r="A35" i="1"/>
  <c r="F34" i="1"/>
  <c r="C35" i="1" s="1"/>
  <c r="B30" i="2"/>
  <c r="F29" i="2"/>
  <c r="C30" i="2" s="1"/>
  <c r="B33" i="10" l="1"/>
  <c r="F32" i="10"/>
  <c r="C33" i="10" s="1"/>
  <c r="D32" i="9"/>
  <c r="A31" i="9"/>
  <c r="B33" i="8"/>
  <c r="F32" i="8"/>
  <c r="C33" i="8" s="1"/>
  <c r="F31" i="7"/>
  <c r="C32" i="7" s="1"/>
  <c r="B32" i="7"/>
  <c r="B32" i="6"/>
  <c r="F31" i="6"/>
  <c r="C32" i="6" s="1"/>
  <c r="B32" i="5"/>
  <c r="F31" i="5"/>
  <c r="C32" i="5" s="1"/>
  <c r="F31" i="4"/>
  <c r="B32" i="4"/>
  <c r="C32" i="4"/>
  <c r="B32" i="3"/>
  <c r="F31" i="3"/>
  <c r="C32" i="3" s="1"/>
  <c r="F35" i="1"/>
  <c r="E35" i="1"/>
  <c r="A30" i="2"/>
  <c r="D30" i="2"/>
  <c r="E30" i="2" l="1"/>
  <c r="B31" i="2" s="1"/>
  <c r="B17" i="18"/>
  <c r="E32" i="9"/>
  <c r="A32" i="10"/>
  <c r="D33" i="10"/>
  <c r="E33" i="10" s="1"/>
  <c r="B33" i="9"/>
  <c r="F32" i="9"/>
  <c r="C33" i="9" s="1"/>
  <c r="A32" i="8"/>
  <c r="D33" i="8"/>
  <c r="E33" i="8" s="1"/>
  <c r="A32" i="7"/>
  <c r="D32" i="7"/>
  <c r="E32" i="7" s="1"/>
  <c r="A32" i="6"/>
  <c r="D32" i="6"/>
  <c r="E32" i="6" s="1"/>
  <c r="A32" i="5"/>
  <c r="D32" i="5"/>
  <c r="E32" i="5" s="1"/>
  <c r="A32" i="4"/>
  <c r="D32" i="4"/>
  <c r="E32" i="4" s="1"/>
  <c r="A32" i="3"/>
  <c r="D32" i="3"/>
  <c r="E32" i="3" s="1"/>
  <c r="E36" i="1"/>
  <c r="B36" i="1"/>
  <c r="C36" i="1"/>
  <c r="F36" i="1"/>
  <c r="F30" i="2"/>
  <c r="C31" i="2" s="1"/>
  <c r="B34" i="10" l="1"/>
  <c r="F33" i="10"/>
  <c r="C34" i="10" s="1"/>
  <c r="D33" i="9"/>
  <c r="A32" i="9"/>
  <c r="B34" i="8"/>
  <c r="F33" i="8"/>
  <c r="C34" i="8" s="1"/>
  <c r="F32" i="7"/>
  <c r="C33" i="7"/>
  <c r="B33" i="7"/>
  <c r="B33" i="6"/>
  <c r="F32" i="6"/>
  <c r="C33" i="6" s="1"/>
  <c r="B33" i="5"/>
  <c r="F32" i="5"/>
  <c r="C33" i="5" s="1"/>
  <c r="B33" i="4"/>
  <c r="F32" i="4"/>
  <c r="C33" i="4" s="1"/>
  <c r="B33" i="3"/>
  <c r="F32" i="3"/>
  <c r="C33" i="3" s="1"/>
  <c r="D36" i="1"/>
  <c r="A36" i="1"/>
  <c r="F37" i="1"/>
  <c r="E37" i="1"/>
  <c r="C37" i="1"/>
  <c r="B37" i="1"/>
  <c r="D31" i="2"/>
  <c r="A31" i="2"/>
  <c r="E31" i="2" l="1"/>
  <c r="B18" i="18"/>
  <c r="E33" i="9"/>
  <c r="D34" i="10"/>
  <c r="E34" i="10" s="1"/>
  <c r="A33" i="10"/>
  <c r="B34" i="9"/>
  <c r="F33" i="9"/>
  <c r="C34" i="9" s="1"/>
  <c r="D34" i="8"/>
  <c r="E34" i="8" s="1"/>
  <c r="A33" i="8"/>
  <c r="D33" i="7"/>
  <c r="E33" i="7" s="1"/>
  <c r="A33" i="7"/>
  <c r="D33" i="6"/>
  <c r="E33" i="6" s="1"/>
  <c r="A33" i="6"/>
  <c r="D33" i="5"/>
  <c r="E33" i="5" s="1"/>
  <c r="A33" i="5"/>
  <c r="D33" i="4"/>
  <c r="E33" i="4" s="1"/>
  <c r="A33" i="4"/>
  <c r="D33" i="3"/>
  <c r="E33" i="3" s="1"/>
  <c r="A33" i="3"/>
  <c r="D37" i="1"/>
  <c r="A37" i="1"/>
  <c r="E38" i="1"/>
  <c r="C38" i="1"/>
  <c r="F38" i="1"/>
  <c r="B38" i="1"/>
  <c r="B32" i="2"/>
  <c r="F31" i="2"/>
  <c r="C32" i="2" l="1"/>
  <c r="B35" i="10"/>
  <c r="F34" i="10"/>
  <c r="C35" i="10" s="1"/>
  <c r="D34" i="9"/>
  <c r="A33" i="9"/>
  <c r="B35" i="8"/>
  <c r="F34" i="8"/>
  <c r="C35" i="8" s="1"/>
  <c r="B34" i="7"/>
  <c r="F33" i="7"/>
  <c r="C34" i="7" s="1"/>
  <c r="B34" i="6"/>
  <c r="F33" i="6"/>
  <c r="C34" i="6" s="1"/>
  <c r="B34" i="5"/>
  <c r="F33" i="5"/>
  <c r="C34" i="5" s="1"/>
  <c r="B34" i="4"/>
  <c r="F33" i="4"/>
  <c r="C34" i="4" s="1"/>
  <c r="B34" i="3"/>
  <c r="F33" i="3"/>
  <c r="C34" i="3" s="1"/>
  <c r="C39" i="1"/>
  <c r="F39" i="1"/>
  <c r="B39" i="1"/>
  <c r="E39" i="1"/>
  <c r="A38" i="1"/>
  <c r="D38" i="1"/>
  <c r="A32" i="2"/>
  <c r="D32" i="2"/>
  <c r="E32" i="2" l="1"/>
  <c r="B19" i="18"/>
  <c r="E34" i="9"/>
  <c r="A34" i="10"/>
  <c r="D35" i="10"/>
  <c r="E35" i="10" s="1"/>
  <c r="B35" i="9"/>
  <c r="F34" i="9"/>
  <c r="C35" i="9" s="1"/>
  <c r="A34" i="8"/>
  <c r="D35" i="8"/>
  <c r="E35" i="8" s="1"/>
  <c r="A34" i="7"/>
  <c r="D34" i="7"/>
  <c r="E34" i="7" s="1"/>
  <c r="A34" i="6"/>
  <c r="D34" i="6"/>
  <c r="E34" i="6" s="1"/>
  <c r="A34" i="5"/>
  <c r="D34" i="5"/>
  <c r="E34" i="5" s="1"/>
  <c r="A34" i="4"/>
  <c r="D34" i="4"/>
  <c r="E34" i="4" s="1"/>
  <c r="A34" i="3"/>
  <c r="D34" i="3"/>
  <c r="E34" i="3" s="1"/>
  <c r="D39" i="1"/>
  <c r="A39" i="1"/>
  <c r="C40" i="1"/>
  <c r="E40" i="1"/>
  <c r="F40" i="1"/>
  <c r="B40" i="1"/>
  <c r="B33" i="2"/>
  <c r="F32" i="2"/>
  <c r="C33" i="2" l="1"/>
  <c r="F35" i="10"/>
  <c r="C36" i="10"/>
  <c r="B36" i="10"/>
  <c r="D35" i="9"/>
  <c r="A34" i="9"/>
  <c r="B36" i="8"/>
  <c r="F35" i="8"/>
  <c r="C36" i="8" s="1"/>
  <c r="B35" i="7"/>
  <c r="F34" i="7"/>
  <c r="C35" i="7" s="1"/>
  <c r="F34" i="6"/>
  <c r="C35" i="6" s="1"/>
  <c r="B35" i="6"/>
  <c r="B35" i="5"/>
  <c r="F34" i="5"/>
  <c r="C35" i="5" s="1"/>
  <c r="B35" i="4"/>
  <c r="F34" i="4"/>
  <c r="C35" i="4" s="1"/>
  <c r="B35" i="3"/>
  <c r="F34" i="3"/>
  <c r="C35" i="3" s="1"/>
  <c r="A40" i="1"/>
  <c r="D40" i="1"/>
  <c r="D33" i="2"/>
  <c r="A33" i="2"/>
  <c r="E33" i="2" l="1"/>
  <c r="B20" i="18"/>
  <c r="E35" i="9"/>
  <c r="B36" i="9" s="1"/>
  <c r="D36" i="10"/>
  <c r="A35" i="10"/>
  <c r="F35" i="9"/>
  <c r="D36" i="8"/>
  <c r="E36" i="8" s="1"/>
  <c r="A35" i="8"/>
  <c r="D35" i="7"/>
  <c r="E35" i="7" s="1"/>
  <c r="A35" i="7"/>
  <c r="D35" i="6"/>
  <c r="E35" i="6" s="1"/>
  <c r="A35" i="6"/>
  <c r="D35" i="5"/>
  <c r="E35" i="5" s="1"/>
  <c r="A35" i="5"/>
  <c r="D35" i="4"/>
  <c r="E35" i="4" s="1"/>
  <c r="A35" i="4"/>
  <c r="D35" i="3"/>
  <c r="E35" i="3" s="1"/>
  <c r="A35" i="3"/>
  <c r="B34" i="2"/>
  <c r="F33" i="2"/>
  <c r="C34" i="2" s="1"/>
  <c r="C36" i="9" l="1"/>
  <c r="E36" i="10"/>
  <c r="F36" i="10"/>
  <c r="D36" i="9"/>
  <c r="A35" i="9"/>
  <c r="B37" i="8"/>
  <c r="F36" i="8"/>
  <c r="C37" i="8" s="1"/>
  <c r="F35" i="7"/>
  <c r="F36" i="7"/>
  <c r="B36" i="7"/>
  <c r="E36" i="7"/>
  <c r="C36" i="7"/>
  <c r="F36" i="6"/>
  <c r="B36" i="6"/>
  <c r="E36" i="6"/>
  <c r="C36" i="6"/>
  <c r="F35" i="6"/>
  <c r="F36" i="5"/>
  <c r="B36" i="5"/>
  <c r="E36" i="5"/>
  <c r="C36" i="5"/>
  <c r="F35" i="5"/>
  <c r="F35" i="4"/>
  <c r="F36" i="4"/>
  <c r="B36" i="4"/>
  <c r="E36" i="4"/>
  <c r="C36" i="4"/>
  <c r="F36" i="3"/>
  <c r="B36" i="3"/>
  <c r="E36" i="3"/>
  <c r="C36" i="3"/>
  <c r="F35" i="3"/>
  <c r="D34" i="2"/>
  <c r="A34" i="2"/>
  <c r="E34" i="2" l="1"/>
  <c r="B21" i="18"/>
  <c r="E36" i="9"/>
  <c r="F37" i="10"/>
  <c r="B37" i="10"/>
  <c r="E37" i="10"/>
  <c r="C37" i="10"/>
  <c r="F37" i="9"/>
  <c r="B37" i="9"/>
  <c r="C37" i="9"/>
  <c r="E37" i="9"/>
  <c r="F36" i="9"/>
  <c r="A36" i="8"/>
  <c r="D37" i="8"/>
  <c r="E37" i="8" s="1"/>
  <c r="B38" i="8" s="1"/>
  <c r="C37" i="7"/>
  <c r="F37" i="7"/>
  <c r="B37" i="7"/>
  <c r="E37" i="7"/>
  <c r="A36" i="7"/>
  <c r="D36" i="7"/>
  <c r="C37" i="6"/>
  <c r="F37" i="6"/>
  <c r="B37" i="6"/>
  <c r="E37" i="6"/>
  <c r="A36" i="6"/>
  <c r="D36" i="6"/>
  <c r="E37" i="5"/>
  <c r="C37" i="5"/>
  <c r="F37" i="5"/>
  <c r="B37" i="5"/>
  <c r="A36" i="5"/>
  <c r="D36" i="5"/>
  <c r="C37" i="4"/>
  <c r="F37" i="4"/>
  <c r="B37" i="4"/>
  <c r="E37" i="4"/>
  <c r="A36" i="4"/>
  <c r="D36" i="4"/>
  <c r="C37" i="3"/>
  <c r="F37" i="3"/>
  <c r="B37" i="3"/>
  <c r="E37" i="3"/>
  <c r="A36" i="3"/>
  <c r="D36" i="3"/>
  <c r="B35" i="2"/>
  <c r="F34" i="2"/>
  <c r="C35" i="2" s="1"/>
  <c r="F37" i="8" l="1"/>
  <c r="C38" i="8" s="1"/>
  <c r="F38" i="8" s="1"/>
  <c r="C38" i="10"/>
  <c r="F38" i="10"/>
  <c r="B38" i="10"/>
  <c r="E38" i="10"/>
  <c r="A36" i="10"/>
  <c r="D37" i="10"/>
  <c r="F38" i="9"/>
  <c r="B38" i="9"/>
  <c r="E38" i="9"/>
  <c r="C38" i="9"/>
  <c r="D37" i="9"/>
  <c r="A36" i="9"/>
  <c r="D38" i="8"/>
  <c r="E38" i="8" s="1"/>
  <c r="A37" i="8"/>
  <c r="F38" i="7"/>
  <c r="B38" i="7"/>
  <c r="E38" i="7"/>
  <c r="C38" i="7"/>
  <c r="D37" i="7"/>
  <c r="A37" i="7"/>
  <c r="F38" i="6"/>
  <c r="B38" i="6"/>
  <c r="C38" i="6"/>
  <c r="E38" i="6"/>
  <c r="D37" i="6"/>
  <c r="A37" i="6"/>
  <c r="D37" i="5"/>
  <c r="A37" i="5"/>
  <c r="F38" i="5"/>
  <c r="B38" i="5"/>
  <c r="C38" i="5"/>
  <c r="E38" i="5"/>
  <c r="F38" i="4"/>
  <c r="B38" i="4"/>
  <c r="E38" i="4"/>
  <c r="C38" i="4"/>
  <c r="D37" i="4"/>
  <c r="A37" i="4"/>
  <c r="F38" i="3"/>
  <c r="B38" i="3"/>
  <c r="E38" i="3"/>
  <c r="C38" i="3"/>
  <c r="D37" i="3"/>
  <c r="A37" i="3"/>
  <c r="D35" i="2"/>
  <c r="A35" i="2"/>
  <c r="E35" i="2" l="1"/>
  <c r="B22" i="18"/>
  <c r="C39" i="8"/>
  <c r="B39" i="8"/>
  <c r="A38" i="8" s="1"/>
  <c r="F39" i="10"/>
  <c r="B39" i="10"/>
  <c r="C39" i="10"/>
  <c r="E39" i="10"/>
  <c r="D38" i="10"/>
  <c r="A37" i="10"/>
  <c r="F39" i="9"/>
  <c r="B39" i="9"/>
  <c r="C39" i="9"/>
  <c r="E39" i="9"/>
  <c r="D38" i="9"/>
  <c r="A37" i="9"/>
  <c r="C39" i="7"/>
  <c r="E39" i="7"/>
  <c r="F39" i="7"/>
  <c r="B39" i="7"/>
  <c r="A38" i="7"/>
  <c r="D38" i="7"/>
  <c r="E39" i="6"/>
  <c r="C39" i="6"/>
  <c r="F39" i="6"/>
  <c r="B39" i="6"/>
  <c r="A38" i="6"/>
  <c r="D38" i="6"/>
  <c r="A38" i="5"/>
  <c r="D38" i="5"/>
  <c r="C39" i="5"/>
  <c r="E39" i="5"/>
  <c r="F39" i="5"/>
  <c r="B39" i="5"/>
  <c r="C39" i="4"/>
  <c r="F39" i="4"/>
  <c r="B39" i="4"/>
  <c r="E39" i="4"/>
  <c r="A38" i="4"/>
  <c r="D38" i="4"/>
  <c r="A38" i="3"/>
  <c r="D38" i="3"/>
  <c r="C39" i="3"/>
  <c r="E39" i="3"/>
  <c r="F39" i="3"/>
  <c r="B39" i="3"/>
  <c r="F36" i="2"/>
  <c r="B36" i="2"/>
  <c r="C36" i="2"/>
  <c r="E36" i="2"/>
  <c r="F35" i="2"/>
  <c r="D39" i="8" l="1"/>
  <c r="E40" i="10"/>
  <c r="C40" i="10"/>
  <c r="F40" i="10"/>
  <c r="B40" i="10"/>
  <c r="A38" i="10"/>
  <c r="D39" i="10"/>
  <c r="F40" i="9"/>
  <c r="B40" i="9"/>
  <c r="E40" i="9"/>
  <c r="C40" i="9"/>
  <c r="D39" i="9"/>
  <c r="A38" i="9"/>
  <c r="D39" i="7"/>
  <c r="A39" i="7"/>
  <c r="F40" i="7"/>
  <c r="B40" i="7"/>
  <c r="E40" i="7"/>
  <c r="C40" i="7"/>
  <c r="D39" i="6"/>
  <c r="A39" i="6"/>
  <c r="F40" i="6"/>
  <c r="B40" i="6"/>
  <c r="E40" i="6"/>
  <c r="C40" i="6"/>
  <c r="D39" i="5"/>
  <c r="A39" i="5"/>
  <c r="F40" i="5"/>
  <c r="B40" i="5"/>
  <c r="C40" i="5"/>
  <c r="E40" i="5"/>
  <c r="F40" i="4"/>
  <c r="B40" i="4"/>
  <c r="E40" i="4"/>
  <c r="C40" i="4"/>
  <c r="D39" i="4"/>
  <c r="A39" i="4"/>
  <c r="D39" i="3"/>
  <c r="A39" i="3"/>
  <c r="F40" i="3"/>
  <c r="B40" i="3"/>
  <c r="C40" i="3"/>
  <c r="E40" i="3"/>
  <c r="B37" i="2"/>
  <c r="E37" i="2"/>
  <c r="C37" i="2"/>
  <c r="F37" i="2"/>
  <c r="D36" i="2"/>
  <c r="B23" i="18" s="1"/>
  <c r="A36" i="2"/>
  <c r="E39" i="8" l="1"/>
  <c r="F39" i="8"/>
  <c r="F41" i="10"/>
  <c r="B41" i="10"/>
  <c r="E41" i="10"/>
  <c r="C41" i="10"/>
  <c r="D40" i="10"/>
  <c r="A39" i="10"/>
  <c r="F41" i="9"/>
  <c r="B41" i="9"/>
  <c r="C41" i="9"/>
  <c r="E41" i="9"/>
  <c r="D40" i="9"/>
  <c r="A39" i="9"/>
  <c r="A40" i="7"/>
  <c r="D40" i="7"/>
  <c r="A40" i="6"/>
  <c r="D40" i="6"/>
  <c r="A40" i="5"/>
  <c r="D40" i="5"/>
  <c r="A40" i="4"/>
  <c r="D40" i="4"/>
  <c r="A40" i="3"/>
  <c r="D40" i="3"/>
  <c r="F38" i="2"/>
  <c r="B38" i="2"/>
  <c r="C38" i="2"/>
  <c r="E38" i="2"/>
  <c r="D37" i="2"/>
  <c r="B24" i="18" s="1"/>
  <c r="A37" i="2"/>
  <c r="B40" i="8" l="1"/>
  <c r="C40" i="8"/>
  <c r="A40" i="10"/>
  <c r="D41" i="10"/>
  <c r="D41" i="9"/>
  <c r="A40" i="9"/>
  <c r="F39" i="2"/>
  <c r="B39" i="2"/>
  <c r="C39" i="2"/>
  <c r="E39" i="2"/>
  <c r="D38" i="2"/>
  <c r="B25" i="18" s="1"/>
  <c r="A38" i="2"/>
  <c r="D40" i="8" l="1"/>
  <c r="A39" i="8"/>
  <c r="F40" i="2"/>
  <c r="B40" i="2"/>
  <c r="C40" i="2"/>
  <c r="E40" i="2"/>
  <c r="D39" i="2"/>
  <c r="B26" i="18" s="1"/>
  <c r="A39" i="2"/>
  <c r="E40" i="8" l="1"/>
  <c r="B41" i="8" s="1"/>
  <c r="F40" i="8"/>
  <c r="C41" i="8" s="1"/>
  <c r="D40" i="2"/>
  <c r="B27" i="18" s="1"/>
  <c r="A40" i="2"/>
  <c r="A40" i="8" l="1"/>
  <c r="D41" i="8"/>
  <c r="B28" i="18" s="1"/>
  <c r="E41" i="8" l="1"/>
  <c r="F41" i="8"/>
</calcChain>
</file>

<file path=xl/sharedStrings.xml><?xml version="1.0" encoding="utf-8"?>
<sst xmlns="http://schemas.openxmlformats.org/spreadsheetml/2006/main" count="378" uniqueCount="43">
  <si>
    <t>VALEURS À SAISIR</t>
  </si>
  <si>
    <t>VALEURS CALCULÉES</t>
  </si>
  <si>
    <t>Désignation</t>
  </si>
  <si>
    <t>Matériel</t>
  </si>
  <si>
    <t>Année acquisition</t>
  </si>
  <si>
    <t>Base amortissable</t>
  </si>
  <si>
    <t>Taux linéaire</t>
  </si>
  <si>
    <t>Date mise en service</t>
  </si>
  <si>
    <t>Prorata 1ère année</t>
  </si>
  <si>
    <t>Date début exercice</t>
  </si>
  <si>
    <t>Date fin 1er exercice</t>
  </si>
  <si>
    <t>Durée de vie</t>
  </si>
  <si>
    <t>Date fin d'amortissement</t>
  </si>
  <si>
    <t>Fin dernier exercice</t>
  </si>
  <si>
    <t>Début dernier exercice</t>
  </si>
  <si>
    <t>Années</t>
  </si>
  <si>
    <t>VCN début</t>
  </si>
  <si>
    <t>Annuité</t>
  </si>
  <si>
    <t>Amort. cumulé</t>
  </si>
  <si>
    <t>VCN fin</t>
  </si>
  <si>
    <t>PLAN D'AMORTISSEMENT LINÉAIRE
Crèche d'Escalquens</t>
  </si>
  <si>
    <t>PLAN D'AMORTISSEMENT LINÉAIRE
Crèche d'Ayguesvive</t>
  </si>
  <si>
    <t>PLAN D'AMORTISSEMENT LINÉAIRE
Ecole Mat Labège</t>
  </si>
  <si>
    <t>PLAN D'AMORTISSEMENT LINÉAIRE
Pool House Donneville</t>
  </si>
  <si>
    <t>PLAN D'AMORTISSEMENT LINÉAIRE
Mairie nnexe Labège</t>
  </si>
  <si>
    <t>PLAN D'AMORTISSEMENT LINÉAIRE
Atelier d'Aureville</t>
  </si>
  <si>
    <t>PLAN D'AMORTISSEMENT LINÉAIRE
MJC Ayguesvives</t>
  </si>
  <si>
    <t>PLAN D'AMORTISSEMENT LINÉAIRE
MdS Escalquens</t>
  </si>
  <si>
    <t>PLAN D'AMORTISSEMENT LINÉAIRE
Espace Berjean</t>
  </si>
  <si>
    <t>PLAN D'AMORTISSEMENT LINÉAIRE
SdF Noueilles</t>
  </si>
  <si>
    <t>PLAN D'AMORTISSEMENT LINÉAIRE
Video proj</t>
  </si>
  <si>
    <t>PLAN D'AMORTISSEMENT LINÉAIRE
Sono</t>
  </si>
  <si>
    <t>Subvention</t>
  </si>
  <si>
    <t>Quote part LINÉAIRE
Subvention région 2018</t>
  </si>
  <si>
    <t>Quote part LINÉAIRE
Subvention région 2019</t>
  </si>
  <si>
    <t>Base</t>
  </si>
  <si>
    <t>Date de versement</t>
  </si>
  <si>
    <t>Date versement</t>
  </si>
  <si>
    <t>Durée</t>
  </si>
  <si>
    <t>Quote part LINÉAIRE
Subvention région 2019-2</t>
  </si>
  <si>
    <t>PLAN D'AMORTISSEMENT LINÉAIRE
Ecole Odars</t>
  </si>
  <si>
    <t>PLAN D'AMORTISSEMENT LINÉAIRE
Gymnase d'Ayguesvives</t>
  </si>
  <si>
    <t>PLAN D'AMORTISSEMENT LINÉAIRE
Ecole de Montbrun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</si>
</sst>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€_-;\-* #,##0.00\ _€_-;_-* &quot;-&quot;??\ _€_-;_-@_-"/>
    <numFmt numFmtId="164" formatCode="#,##0.00&quot; €&quot;"/>
    <numFmt numFmtId="165" formatCode="0&quot; jours&quot;"/>
    <numFmt numFmtId="166" formatCode="0&quot; ans&quot;"/>
    <numFmt numFmtId="167" formatCode="_-* #,##0.00\ _F_-;\-* #,##0.00\ _F_-;_-* &quot;-&quot;??\ _F_-;_-@_-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20"/>
      <name val="Times New Roman"/>
      <family val="1"/>
    </font>
    <font>
      <sz val="10"/>
      <color indexed="10"/>
      <name val="Times New Roman"/>
      <family val="1"/>
    </font>
    <font>
      <b/>
      <sz val="12"/>
      <color indexed="17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color indexed="17"/>
      <name val="Times New Roman"/>
      <family val="1"/>
    </font>
    <font>
      <b/>
      <sz val="10"/>
      <color indexed="12"/>
      <name val="Times New Roman"/>
      <family val="1"/>
    </font>
    <font>
      <b/>
      <sz val="10"/>
      <color indexed="12"/>
      <name val="Arial"/>
      <family val="2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</fills>
  <borders count="3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 style="double">
        <color indexed="12"/>
      </top>
      <bottom style="double">
        <color indexed="12"/>
      </bottom>
      <diagonal/>
    </border>
    <border>
      <left/>
      <right style="double">
        <color indexed="12"/>
      </right>
      <top/>
      <bottom/>
      <diagonal/>
    </border>
    <border>
      <left style="double">
        <color indexed="12"/>
      </left>
      <right/>
      <top style="double">
        <color indexed="12"/>
      </top>
      <bottom style="thin">
        <color indexed="12"/>
      </bottom>
      <diagonal/>
    </border>
    <border>
      <left/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thin">
        <color indexed="12"/>
      </bottom>
      <diagonal/>
    </border>
    <border>
      <left style="double">
        <color indexed="12"/>
      </left>
      <right/>
      <top style="thin">
        <color indexed="12"/>
      </top>
      <bottom style="thin">
        <color indexed="12"/>
      </bottom>
      <diagonal/>
    </border>
    <border>
      <left/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thin">
        <color indexed="12"/>
      </bottom>
      <diagonal/>
    </border>
    <border>
      <left style="double">
        <color indexed="12"/>
      </left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/>
      <top style="thin">
        <color indexed="12"/>
      </top>
      <bottom style="double">
        <color indexed="12"/>
      </bottom>
      <diagonal/>
    </border>
    <border>
      <left/>
      <right style="double">
        <color indexed="12"/>
      </right>
      <top style="thin">
        <color indexed="12"/>
      </top>
      <bottom style="double">
        <color indexed="12"/>
      </bottom>
      <diagonal/>
    </border>
    <border>
      <left style="double">
        <color indexed="12"/>
      </left>
      <right/>
      <top/>
      <bottom style="double">
        <color indexed="12"/>
      </bottom>
      <diagonal/>
    </border>
    <border>
      <left/>
      <right/>
      <top/>
      <bottom style="double">
        <color indexed="12"/>
      </bottom>
      <diagonal/>
    </border>
    <border>
      <left style="double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medium">
        <color indexed="12"/>
      </right>
      <top style="double">
        <color indexed="12"/>
      </top>
      <bottom style="double">
        <color indexed="12"/>
      </bottom>
      <diagonal/>
    </border>
    <border>
      <left style="medium">
        <color indexed="12"/>
      </left>
      <right style="double">
        <color indexed="12"/>
      </right>
      <top style="double">
        <color indexed="12"/>
      </top>
      <bottom style="double">
        <color indexed="12"/>
      </bottom>
      <diagonal/>
    </border>
    <border>
      <left style="double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medium">
        <color indexed="12"/>
      </right>
      <top/>
      <bottom/>
      <diagonal/>
    </border>
    <border>
      <left style="medium">
        <color indexed="12"/>
      </left>
      <right style="double">
        <color indexed="12"/>
      </right>
      <top/>
      <bottom/>
      <diagonal/>
    </border>
    <border>
      <left style="double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medium">
        <color indexed="12"/>
      </right>
      <top/>
      <bottom style="double">
        <color indexed="12"/>
      </bottom>
      <diagonal/>
    </border>
    <border>
      <left style="medium">
        <color indexed="12"/>
      </left>
      <right style="double">
        <color indexed="12"/>
      </right>
      <top/>
      <bottom style="double">
        <color indexed="12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0" fillId="0" borderId="0" xfId="0"/>
    <xf numFmtId="0" fontId="3" fillId="0" borderId="9" xfId="0" applyFont="1" applyBorder="1"/>
    <xf numFmtId="0" fontId="1" fillId="0" borderId="12" xfId="0" applyFont="1" applyBorder="1"/>
    <xf numFmtId="0" fontId="7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16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>
      <alignment horizontal="left" vertical="center"/>
    </xf>
    <xf numFmtId="10" fontId="8" fillId="0" borderId="18" xfId="0" applyNumberFormat="1" applyFont="1" applyBorder="1" applyAlignment="1">
      <alignment horizontal="center" vertical="center"/>
    </xf>
    <xf numFmtId="14" fontId="7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left" vertical="center"/>
    </xf>
    <xf numFmtId="165" fontId="8" fillId="0" borderId="19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14" fontId="9" fillId="0" borderId="20" xfId="0" applyNumberFormat="1" applyFont="1" applyBorder="1" applyAlignment="1">
      <alignment horizontal="center" vertical="center"/>
    </xf>
    <xf numFmtId="166" fontId="7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Border="1"/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1" fillId="0" borderId="23" xfId="0" applyFont="1" applyBorder="1"/>
    <xf numFmtId="0" fontId="1" fillId="0" borderId="24" xfId="0" applyFont="1" applyBorder="1"/>
    <xf numFmtId="0" fontId="0" fillId="0" borderId="11" xfId="0" applyBorder="1"/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/>
    </xf>
    <xf numFmtId="167" fontId="8" fillId="0" borderId="29" xfId="0" applyNumberFormat="1" applyFont="1" applyBorder="1"/>
    <xf numFmtId="167" fontId="8" fillId="0" borderId="30" xfId="0" applyNumberFormat="1" applyFont="1" applyBorder="1"/>
    <xf numFmtId="14" fontId="0" fillId="0" borderId="0" xfId="0" applyNumberFormat="1"/>
    <xf numFmtId="0" fontId="8" fillId="0" borderId="31" xfId="0" applyFont="1" applyBorder="1" applyAlignment="1">
      <alignment horizontal="center"/>
    </xf>
    <xf numFmtId="167" fontId="8" fillId="0" borderId="32" xfId="0" applyNumberFormat="1" applyFont="1" applyBorder="1"/>
    <xf numFmtId="167" fontId="8" fillId="0" borderId="33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1" fillId="0" borderId="0" xfId="0" applyFont="1" applyFill="1" applyBorder="1"/>
    <xf numFmtId="0" fontId="7" fillId="0" borderId="0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 applyProtection="1">
      <alignment horizontal="center" vertical="center"/>
      <protection locked="0"/>
    </xf>
    <xf numFmtId="10" fontId="8" fillId="0" borderId="0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 applyProtection="1">
      <alignment horizontal="center" vertical="center"/>
      <protection locked="0"/>
    </xf>
    <xf numFmtId="165" fontId="8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vertical="center"/>
    </xf>
    <xf numFmtId="0" fontId="8" fillId="0" borderId="0" xfId="0" applyFont="1" applyFill="1" applyBorder="1" applyAlignment="1">
      <alignment horizontal="center"/>
    </xf>
    <xf numFmtId="167" fontId="8" fillId="0" borderId="0" xfId="0" applyNumberFormat="1" applyFont="1" applyFill="1" applyBorder="1"/>
    <xf numFmtId="0" fontId="1" fillId="0" borderId="0" xfId="0" applyFont="1" applyFill="1" applyBorder="1" applyAlignment="1">
      <alignment horizont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0" xfId="0"/>
    <xf numFmtId="43" fontId="0" fillId="0" borderId="0" xfId="0" applyNumberFormat="1"/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4" fillId="3" borderId="10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9"/>
  <sheetViews>
    <sheetView tabSelected="1" workbookViewId="0">
      <selection activeCell="B4" sqref="B4"/>
    </sheetView>
  </sheetViews>
  <sheetFormatPr baseColWidth="10" defaultRowHeight="14.4" x14ac:dyDescent="0.3"/>
  <sheetData>
    <row r="2" spans="1:2" x14ac:dyDescent="0.3">
      <c r="A2">
        <v>2018</v>
      </c>
      <c r="B2">
        <f>SUM('Crèche d''Escalquens'!D15,'Crèche d''Ayguesvives'!D15,'Ecole Mat Labège'!D15,'Pool House'!D15,'Mairie Labège'!D15,'Atelier d''Aureville'!D15,'MJC Ayguesvives'!D15,'MdS Escalquens'!D15,'Esp Berjean Escalquens'!D15,'SdF Noueilles'!D15,'Video proj'!D15,Sono!D15)</f>
        <v>2736.1038125000005</v>
      </c>
    </row>
    <row r="3" spans="1:2" x14ac:dyDescent="0.3">
      <c r="A3" s="2">
        <v>2019</v>
      </c>
      <c r="B3" s="2">
        <f>SUM('Crèche d''Escalquens'!D16,'Crèche d''Ayguesvives'!D16,'Ecole Mat Labège'!D16,'Pool House'!D16,'Mairie Labège'!D16,'Atelier d''Aureville'!D16,'MJC Ayguesvives'!D16,'MdS Escalquens'!D16,'Esp Berjean Escalquens'!D16,'SdF Noueilles'!D16,'Video proj'!D16,Sono!D16)</f>
        <v>10344.552833333333</v>
      </c>
    </row>
    <row r="4" spans="1:2" x14ac:dyDescent="0.3">
      <c r="A4" s="2">
        <v>2020</v>
      </c>
      <c r="B4" s="2">
        <f>SUM('Crèche d''Escalquens'!D17,'Crèche d''Ayguesvives'!D17,'Ecole Mat Labège'!D17,'Pool House'!D17,'Mairie Labège'!D17,'Atelier d''Aureville'!D17,'MJC Ayguesvives'!D17,'MdS Escalquens'!D17,'Esp Berjean Escalquens'!D17,'SdF Noueilles'!D17,Odars!D16,'Gymnase Ayguesvives'!D16,'Ecole Montbrun'!D16, 'Video proj'!D17,Sono!D17)</f>
        <v>16566.252138888889</v>
      </c>
    </row>
    <row r="5" spans="1:2" x14ac:dyDescent="0.3">
      <c r="A5" s="2">
        <v>2021</v>
      </c>
      <c r="B5" s="56">
        <f>SUM('Crèche d''Escalquens'!D18,'Crèche d''Ayguesvives'!D18,'Ecole Mat Labège'!D18,'Pool House'!D18,'Mairie Labège'!D18,'Atelier d''Aureville'!D18,'MJC Ayguesvives'!D18,'MdS Escalquens'!D18,'Esp Berjean Escalquens'!D18,'SdF Noueilles'!D18,Odars!D17,'Gymnase Ayguesvives'!D17,'Ecole Montbrun'!D17, 'Video proj'!D18,Sono!D18)</f>
        <v>17823.364499999996</v>
      </c>
    </row>
    <row r="6" spans="1:2" x14ac:dyDescent="0.3">
      <c r="A6" s="2">
        <v>2022</v>
      </c>
      <c r="B6" s="56">
        <f>SUM('Crèche d''Escalquens'!D19,'Crèche d''Ayguesvives'!D19,'Ecole Mat Labège'!D19,'Pool House'!D19,'Mairie Labège'!D19,'Atelier d''Aureville'!D19,'MJC Ayguesvives'!D19,'MdS Escalquens'!D19,'Esp Berjean Escalquens'!D19,'SdF Noueilles'!D19,Odars!D18,'Gymnase Ayguesvives'!D18,'Ecole Montbrun'!D18, 'Video proj'!D19,Sono!D19)</f>
        <v>17823.364499999996</v>
      </c>
    </row>
    <row r="7" spans="1:2" x14ac:dyDescent="0.3">
      <c r="A7" s="2">
        <v>2023</v>
      </c>
      <c r="B7" s="56">
        <f>SUM('Crèche d''Escalquens'!D20,'Crèche d''Ayguesvives'!D20,'Ecole Mat Labège'!D20,'Pool House'!D20,'Mairie Labège'!D20,'Atelier d''Aureville'!D20,'MJC Ayguesvives'!D20,'MdS Escalquens'!D20,'Esp Berjean Escalquens'!D20,'SdF Noueilles'!D20,Odars!D19,'Gymnase Ayguesvives'!D19,'Ecole Montbrun'!D19, 'Video proj'!D20,Sono!D20)</f>
        <v>17823.364499999996</v>
      </c>
    </row>
    <row r="8" spans="1:2" x14ac:dyDescent="0.3">
      <c r="A8" s="2">
        <v>2024</v>
      </c>
      <c r="B8" s="56">
        <f>SUM('Crèche d''Escalquens'!D21,'Crèche d''Ayguesvives'!D21,'Ecole Mat Labège'!D21,'Pool House'!D21,'Mairie Labège'!D21,'Atelier d''Aureville'!D21,'MJC Ayguesvives'!D21,'MdS Escalquens'!D21,'Esp Berjean Escalquens'!D21,'SdF Noueilles'!D21,Odars!D20,'Gymnase Ayguesvives'!D20,'Ecole Montbrun'!D20, 'Video proj'!D21,Sono!D21)</f>
        <v>17727.216433333331</v>
      </c>
    </row>
    <row r="9" spans="1:2" x14ac:dyDescent="0.3">
      <c r="A9" s="2">
        <v>2025</v>
      </c>
      <c r="B9" s="56">
        <f>SUM('Crèche d''Escalquens'!D22,'Crèche d''Ayguesvives'!D22,'Ecole Mat Labège'!D22,'Pool House'!D22,'Mairie Labège'!D22,'Atelier d''Aureville'!D22,'MJC Ayguesvives'!D22,'MdS Escalquens'!D22,'Esp Berjean Escalquens'!D22,'SdF Noueilles'!D22,Odars!D21,'Gymnase Ayguesvives'!D21,'Ecole Montbrun'!D21, 'Video proj'!D22,Sono!D22)</f>
        <v>17596.556499999999</v>
      </c>
    </row>
    <row r="10" spans="1:2" x14ac:dyDescent="0.3">
      <c r="A10" s="2">
        <v>2026</v>
      </c>
      <c r="B10" s="56">
        <f>SUM('Crèche d''Escalquens'!D23,'Crèche d''Ayguesvives'!D23,'Ecole Mat Labège'!D23,'Pool House'!D23,'Mairie Labège'!D23,'Atelier d''Aureville'!D23,'MJC Ayguesvives'!D23,'MdS Escalquens'!D23,'Esp Berjean Escalquens'!D23,'SdF Noueilles'!D23,Odars!D22,'Gymnase Ayguesvives'!D22,'Ecole Montbrun'!D22, 'Video proj'!D23,Sono!D23)</f>
        <v>17596.556499999999</v>
      </c>
    </row>
    <row r="11" spans="1:2" x14ac:dyDescent="0.3">
      <c r="A11" s="2">
        <v>2027</v>
      </c>
      <c r="B11" s="56">
        <f>SUM('Crèche d''Escalquens'!D24,'Crèche d''Ayguesvives'!D24,'Ecole Mat Labège'!D24,'Pool House'!D24,'Mairie Labège'!D24,'Atelier d''Aureville'!D24,'MJC Ayguesvives'!D24,'MdS Escalquens'!D24,'Esp Berjean Escalquens'!D24,'SdF Noueilles'!D24,Odars!D23,'Gymnase Ayguesvives'!D23,'Ecole Montbrun'!D23, 'Video proj'!D24,Sono!D24)</f>
        <v>17596.556499999999</v>
      </c>
    </row>
    <row r="12" spans="1:2" x14ac:dyDescent="0.3">
      <c r="A12" s="2">
        <v>2028</v>
      </c>
      <c r="B12" s="56">
        <f>SUM('Crèche d''Escalquens'!D25,'Crèche d''Ayguesvives'!D25,'Ecole Mat Labège'!D25,'Pool House'!D25,'Mairie Labège'!D25,'Atelier d''Aureville'!D25,'MJC Ayguesvives'!D25,'MdS Escalquens'!D25,'Esp Berjean Escalquens'!D25,'SdF Noueilles'!D25,Odars!D24,'Gymnase Ayguesvives'!D24,'Ecole Montbrun'!D24, 'Video proj'!D25,Sono!D25)</f>
        <v>17596.556499999999</v>
      </c>
    </row>
    <row r="13" spans="1:2" x14ac:dyDescent="0.3">
      <c r="A13" s="2">
        <v>2029</v>
      </c>
      <c r="B13" s="56">
        <f>SUM('Crèche d''Escalquens'!D26,'Crèche d''Ayguesvives'!D26,'Ecole Mat Labège'!D26,'Pool House'!D26,'Mairie Labège'!D26,'Atelier d''Aureville'!D26,'MJC Ayguesvives'!D26,'MdS Escalquens'!D26,'Esp Berjean Escalquens'!D26,'SdF Noueilles'!D26,Odars!D25,'Gymnase Ayguesvives'!D25,'Ecole Montbrun'!D25, 'Video proj'!D26,Sono!D26)</f>
        <v>17596.556499999999</v>
      </c>
    </row>
    <row r="14" spans="1:2" x14ac:dyDescent="0.3">
      <c r="A14" s="2">
        <v>2030</v>
      </c>
      <c r="B14" s="56">
        <f>SUM('Crèche d''Escalquens'!D27,'Crèche d''Ayguesvives'!D27,'Ecole Mat Labège'!D27,'Pool House'!D27,'Mairie Labège'!D27,'Atelier d''Aureville'!D27,'MJC Ayguesvives'!D27,'MdS Escalquens'!D27,'Esp Berjean Escalquens'!D27,'SdF Noueilles'!D27,Odars!D26,'Gymnase Ayguesvives'!D26,'Ecole Montbrun'!D26, 'Video proj'!D27,Sono!D27)</f>
        <v>17596.556499999999</v>
      </c>
    </row>
    <row r="15" spans="1:2" x14ac:dyDescent="0.3">
      <c r="A15" s="2">
        <v>2031</v>
      </c>
      <c r="B15" s="56">
        <f>SUM('Crèche d''Escalquens'!D28,'Crèche d''Ayguesvives'!D28,'Ecole Mat Labège'!D28,'Pool House'!D28,'Mairie Labège'!D28,'Atelier d''Aureville'!D28,'MJC Ayguesvives'!D28,'MdS Escalquens'!D28,'Esp Berjean Escalquens'!D28,'SdF Noueilles'!D28,Odars!D27,'Gymnase Ayguesvives'!D27,'Ecole Montbrun'!D27, 'Video proj'!D28,Sono!D28)</f>
        <v>17596.556499999999</v>
      </c>
    </row>
    <row r="16" spans="1:2" x14ac:dyDescent="0.3">
      <c r="A16" s="2">
        <v>2032</v>
      </c>
      <c r="B16" s="56">
        <f>SUM('Crèche d''Escalquens'!D29,'Crèche d''Ayguesvives'!D29,'Ecole Mat Labège'!D29,'Pool House'!D29,'Mairie Labège'!D29,'Atelier d''Aureville'!D29,'MJC Ayguesvives'!D29,'MdS Escalquens'!D29,'Esp Berjean Escalquens'!D29,'SdF Noueilles'!D29,Odars!D28,'Gymnase Ayguesvives'!D28,'Ecole Montbrun'!D28, 'Video proj'!D29,Sono!D29)</f>
        <v>17596.556499999999</v>
      </c>
    </row>
    <row r="17" spans="1:2" x14ac:dyDescent="0.3">
      <c r="A17" s="2">
        <v>2033</v>
      </c>
      <c r="B17" s="56">
        <f>SUM('Crèche d''Escalquens'!D30,'Crèche d''Ayguesvives'!D30,'Ecole Mat Labège'!D30,'Pool House'!D30,'Mairie Labège'!D30,'Atelier d''Aureville'!D30,'MJC Ayguesvives'!D30,'MdS Escalquens'!D30,'Esp Berjean Escalquens'!D30,'SdF Noueilles'!D30,Odars!D29,'Gymnase Ayguesvives'!D29,'Ecole Montbrun'!D29, 'Video proj'!D30,Sono!D30)</f>
        <v>17596.556499999999</v>
      </c>
    </row>
    <row r="18" spans="1:2" x14ac:dyDescent="0.3">
      <c r="A18" s="2">
        <v>2034</v>
      </c>
      <c r="B18" s="56">
        <f>SUM('Crèche d''Escalquens'!D31,'Crèche d''Ayguesvives'!D31,'Ecole Mat Labège'!D31,'Pool House'!D31,'Mairie Labège'!D31,'Atelier d''Aureville'!D31,'MJC Ayguesvives'!D31,'MdS Escalquens'!D31,'Esp Berjean Escalquens'!D31,'SdF Noueilles'!D31,Odars!D30,'Gymnase Ayguesvives'!D30,'Ecole Montbrun'!D30, 'Video proj'!D31,Sono!D31)</f>
        <v>17596.556499999999</v>
      </c>
    </row>
    <row r="19" spans="1:2" x14ac:dyDescent="0.3">
      <c r="A19" s="2">
        <v>2035</v>
      </c>
      <c r="B19" s="56">
        <f>SUM('Crèche d''Escalquens'!D32,'Crèche d''Ayguesvives'!D32,'Ecole Mat Labège'!D32,'Pool House'!D32,'Mairie Labège'!D32,'Atelier d''Aureville'!D32,'MJC Ayguesvives'!D32,'MdS Escalquens'!D32,'Esp Berjean Escalquens'!D32,'SdF Noueilles'!D32,Odars!D31,'Gymnase Ayguesvives'!D31,'Ecole Montbrun'!D31, 'Video proj'!D32,Sono!D32)</f>
        <v>17596.556499999999</v>
      </c>
    </row>
    <row r="20" spans="1:2" x14ac:dyDescent="0.3">
      <c r="A20" s="2">
        <v>2036</v>
      </c>
      <c r="B20" s="56">
        <f>SUM('Crèche d''Escalquens'!D33,'Crèche d''Ayguesvives'!D33,'Ecole Mat Labège'!D33,'Pool House'!D33,'Mairie Labège'!D33,'Atelier d''Aureville'!D33,'MJC Ayguesvives'!D33,'MdS Escalquens'!D33,'Esp Berjean Escalquens'!D33,'SdF Noueilles'!D33,Odars!D32,'Gymnase Ayguesvives'!D32,'Ecole Montbrun'!D32, 'Video proj'!D33,Sono!D33)</f>
        <v>17596.556499999999</v>
      </c>
    </row>
    <row r="21" spans="1:2" x14ac:dyDescent="0.3">
      <c r="A21" s="2">
        <v>2037</v>
      </c>
      <c r="B21" s="56">
        <f>SUM('Crèche d''Escalquens'!D34,'Crèche d''Ayguesvives'!D34,'Ecole Mat Labège'!D34,'Pool House'!D34,'Mairie Labège'!D34,'Atelier d''Aureville'!D34,'MJC Ayguesvives'!D34,'MdS Escalquens'!D34,'Esp Berjean Escalquens'!D34,'SdF Noueilles'!D34,Odars!D33,'Gymnase Ayguesvives'!D33,'Ecole Montbrun'!D33, 'Video proj'!D34,Sono!D34)</f>
        <v>17596.556499999999</v>
      </c>
    </row>
    <row r="22" spans="1:2" x14ac:dyDescent="0.3">
      <c r="A22" s="2">
        <v>2038</v>
      </c>
      <c r="B22" s="56">
        <f>SUM('Crèche d''Escalquens'!D35,'Crèche d''Ayguesvives'!D35,'Ecole Mat Labège'!D35,'Pool House'!D35,'Mairie Labège'!D35,'Atelier d''Aureville'!D35,'MJC Ayguesvives'!D35,'MdS Escalquens'!D35,'Esp Berjean Escalquens'!D35,'SdF Noueilles'!D35,Odars!D34,'Gymnase Ayguesvives'!D34,'Ecole Montbrun'!D34, 'Video proj'!D35,Sono!D35)</f>
        <v>14860.452687499999</v>
      </c>
    </row>
    <row r="23" spans="1:2" x14ac:dyDescent="0.3">
      <c r="A23" s="2">
        <v>2039</v>
      </c>
      <c r="B23" s="56">
        <f>SUM('Crèche d''Escalquens'!D36,'Crèche d''Ayguesvives'!D36,'Ecole Mat Labège'!D36,'Pool House'!D36,'Mairie Labège'!D36,'Atelier d''Aureville'!D36,'MJC Ayguesvives'!D36,'MdS Escalquens'!D36,'Esp Berjean Escalquens'!D36,'SdF Noueilles'!D36,Odars!D35,'Gymnase Ayguesvives'!D35,'Ecole Montbrun'!D35, 'Video proj'!D36,Sono!D36)</f>
        <v>7348.1517333333341</v>
      </c>
    </row>
    <row r="24" spans="1:2" x14ac:dyDescent="0.3">
      <c r="A24" s="2">
        <v>2040</v>
      </c>
      <c r="B24" s="56">
        <f>SUM('Crèche d''Escalquens'!D37,'Crèche d''Ayguesvives'!D37,'Ecole Mat Labège'!D37,'Pool House'!D37,'Mairie Labège'!D37,'Atelier d''Aureville'!D37,'MJC Ayguesvives'!D37,'MdS Escalquens'!D37,'Esp Berjean Escalquens'!D37,'SdF Noueilles'!D37,Odars!D36,'Gymnase Ayguesvives'!D36,'Ecole Montbrun'!D36, 'Video proj'!D37,Sono!D37)</f>
        <v>1257.1123611111111</v>
      </c>
    </row>
    <row r="25" spans="1:2" x14ac:dyDescent="0.3">
      <c r="A25" s="2">
        <v>2041</v>
      </c>
      <c r="B25" s="56">
        <f>SUM('Crèche d''Escalquens'!D38,'Crèche d''Ayguesvives'!D38,'Ecole Mat Labège'!D38,'Pool House'!D38,'Mairie Labège'!D38,'Atelier d''Aureville'!D38,'MJC Ayguesvives'!D38,'MdS Escalquens'!D38,'Esp Berjean Escalquens'!D38,'SdF Noueilles'!D38,Odars!D37,'Gymnase Ayguesvives'!D37,'Ecole Montbrun'!D37, 'Video proj'!D38,Sono!D38)</f>
        <v>0</v>
      </c>
    </row>
    <row r="26" spans="1:2" x14ac:dyDescent="0.3">
      <c r="A26" s="2">
        <v>2042</v>
      </c>
      <c r="B26" s="2">
        <f>SUM('Crèche d''Escalquens'!D39,'Crèche d''Ayguesvives'!D39,'Ecole Mat Labège'!D39,'Pool House'!D39,'Mairie Labège'!D39,'Atelier d''Aureville'!D39,'MJC Ayguesvives'!D39,'MdS Escalquens'!D39,'Esp Berjean Escalquens'!D39,'SdF Noueilles'!D39,'Video proj'!D39,Sono!D39)</f>
        <v>0</v>
      </c>
    </row>
    <row r="27" spans="1:2" x14ac:dyDescent="0.3">
      <c r="A27" s="2">
        <v>2043</v>
      </c>
      <c r="B27" s="2">
        <f>SUM('Crèche d''Escalquens'!D40,'Crèche d''Ayguesvives'!D40,'Ecole Mat Labège'!D40,'Pool House'!D40,'Mairie Labège'!D40,'Atelier d''Aureville'!D40,'MJC Ayguesvives'!D40,'MdS Escalquens'!D40,'Esp Berjean Escalquens'!D40,'SdF Noueilles'!D40,'Video proj'!D40,Sono!D40)</f>
        <v>0</v>
      </c>
    </row>
    <row r="28" spans="1:2" x14ac:dyDescent="0.3">
      <c r="A28" s="2">
        <v>2044</v>
      </c>
      <c r="B28" s="2">
        <f>SUM('Crèche d''Escalquens'!D41,'Crèche d''Ayguesvives'!D41,'Ecole Mat Labège'!D41,'Pool House'!D41,'Mairie Labège'!D41,'Atelier d''Aureville'!D41,'MJC Ayguesvives'!D41,'MdS Escalquens'!D41,'Esp Berjean Escalquens'!D41,'SdF Noueilles'!D41,'Video proj'!D41,Sono!D41)</f>
        <v>0</v>
      </c>
    </row>
    <row r="29" spans="1:2" x14ac:dyDescent="0.3">
      <c r="A29" s="2">
        <v>2045</v>
      </c>
      <c r="B29" s="2">
        <f>SUM('Crèche d''Escalquens'!D42,'Crèche d''Ayguesvives'!D42,'Ecole Mat Labège'!D42,'Pool House'!D42,'Mairie Labège'!D42,'Atelier d''Aureville'!D42,'MJC Ayguesvives'!D42,'MdS Escalquens'!D42,'Esp Berjean Escalquens'!D42,'SdF Noueilles'!D42,'Video proj'!D42,Sono!D42)</f>
        <v>0</v>
      </c>
    </row>
    <row r="30" spans="1:2" x14ac:dyDescent="0.3">
      <c r="A30" s="2">
        <v>2046</v>
      </c>
      <c r="B30" s="2">
        <f>SUM('Crèche d''Escalquens'!D43,'Crèche d''Ayguesvives'!D43,'Ecole Mat Labège'!D43,'Pool House'!D43,'Mairie Labège'!D43,'Atelier d''Aureville'!D43,'MJC Ayguesvives'!D43,'MdS Escalquens'!D43,'Esp Berjean Escalquens'!D43,'SdF Noueilles'!D43,'Video proj'!D43,Sono!D43)</f>
        <v>0</v>
      </c>
    </row>
    <row r="31" spans="1:2" x14ac:dyDescent="0.3">
      <c r="A31" s="2">
        <v>2047</v>
      </c>
      <c r="B31" s="2">
        <f>SUM('Crèche d''Escalquens'!D44,'Crèche d''Ayguesvives'!D44,'Ecole Mat Labège'!D44,'Pool House'!D44,'Mairie Labège'!D44,'Atelier d''Aureville'!D44,'MJC Ayguesvives'!D44,'MdS Escalquens'!D44,'Esp Berjean Escalquens'!D44,'SdF Noueilles'!D44,'Video proj'!D44,Sono!D44)</f>
        <v>0</v>
      </c>
    </row>
    <row r="32" spans="1:2" x14ac:dyDescent="0.3">
      <c r="A32" s="2">
        <v>2048</v>
      </c>
      <c r="B32" s="2">
        <f>SUM('Crèche d''Escalquens'!D45,'Crèche d''Ayguesvives'!D45,'Ecole Mat Labège'!D45,'Pool House'!D45,'Mairie Labège'!D45,'Atelier d''Aureville'!D45,'MJC Ayguesvives'!D45,'MdS Escalquens'!D45,'Esp Berjean Escalquens'!D45,'SdF Noueilles'!D45,'Video proj'!D45,Sono!D45)</f>
        <v>0</v>
      </c>
    </row>
    <row r="33" spans="1:2" x14ac:dyDescent="0.3">
      <c r="A33" s="2">
        <v>2049</v>
      </c>
      <c r="B33" s="2">
        <f>SUM('Crèche d''Escalquens'!D46,'Crèche d''Ayguesvives'!D46,'Ecole Mat Labège'!D46,'Pool House'!D46,'Mairie Labège'!D46,'Atelier d''Aureville'!D46,'MJC Ayguesvives'!D46,'MdS Escalquens'!D46,'Esp Berjean Escalquens'!D46,'SdF Noueilles'!D46,'Video proj'!D46,Sono!D46)</f>
        <v>0</v>
      </c>
    </row>
    <row r="34" spans="1:2" x14ac:dyDescent="0.3">
      <c r="A34" s="2">
        <v>2050</v>
      </c>
      <c r="B34" s="2">
        <f>SUM('Crèche d''Escalquens'!D47,'Crèche d''Ayguesvives'!D47,'Ecole Mat Labège'!D47,'Pool House'!D47,'Mairie Labège'!D47,'Atelier d''Aureville'!D47,'MJC Ayguesvives'!D47,'MdS Escalquens'!D47,'Esp Berjean Escalquens'!D47,'SdF Noueilles'!D47,'Video proj'!D47,Sono!D47)</f>
        <v>0</v>
      </c>
    </row>
    <row r="35" spans="1:2" x14ac:dyDescent="0.3">
      <c r="A35" s="2">
        <v>2051</v>
      </c>
      <c r="B35" s="2">
        <f>SUM('Crèche d''Escalquens'!D48,'Crèche d''Ayguesvives'!D48,'Ecole Mat Labège'!D48,'Pool House'!D48,'Mairie Labège'!D48,'Atelier d''Aureville'!D48,'MJC Ayguesvives'!D48,'MdS Escalquens'!D48,'Esp Berjean Escalquens'!D48,'SdF Noueilles'!D48,'Video proj'!D48,Sono!D48)</f>
        <v>0</v>
      </c>
    </row>
    <row r="36" spans="1:2" x14ac:dyDescent="0.3">
      <c r="A36" s="2">
        <v>2052</v>
      </c>
      <c r="B36" s="2">
        <f>SUM('Crèche d''Escalquens'!D49,'Crèche d''Ayguesvives'!D49,'Ecole Mat Labège'!D49,'Pool House'!D49,'Mairie Labège'!D49,'Atelier d''Aureville'!D49,'MJC Ayguesvives'!D49,'MdS Escalquens'!D49,'Esp Berjean Escalquens'!D49,'SdF Noueilles'!D49,'Video proj'!D49,Sono!D49)</f>
        <v>0</v>
      </c>
    </row>
    <row r="37" spans="1:2" x14ac:dyDescent="0.3">
      <c r="A37" s="2">
        <v>2053</v>
      </c>
      <c r="B37" s="2">
        <f>SUM('Crèche d''Escalquens'!D50,'Crèche d''Ayguesvives'!D50,'Ecole Mat Labège'!D50,'Pool House'!D50,'Mairie Labège'!D50,'Atelier d''Aureville'!D50,'MJC Ayguesvives'!D50,'MdS Escalquens'!D50,'Esp Berjean Escalquens'!D50,'SdF Noueilles'!D50,'Video proj'!D50,Sono!D50)</f>
        <v>0</v>
      </c>
    </row>
    <row r="38" spans="1:2" x14ac:dyDescent="0.3">
      <c r="A38" s="2">
        <v>2054</v>
      </c>
      <c r="B38" s="2">
        <f>SUM('Crèche d''Escalquens'!D51,'Crèche d''Ayguesvives'!D51,'Ecole Mat Labège'!D51,'Pool House'!D51,'Mairie Labège'!D51,'Atelier d''Aureville'!D51,'MJC Ayguesvives'!D51,'MdS Escalquens'!D51,'Esp Berjean Escalquens'!D51,'SdF Noueilles'!D51,'Video proj'!D51,Sono!D51)</f>
        <v>0</v>
      </c>
    </row>
    <row r="39" spans="1:2" x14ac:dyDescent="0.3">
      <c r="A39" s="2">
        <v>2055</v>
      </c>
      <c r="B39" s="2">
        <f>SUM('Crèche d''Escalquens'!D52,'Crèche d''Ayguesvives'!D52,'Ecole Mat Labège'!D52,'Pool House'!D52,'Mairie Labège'!D52,'Atelier d''Aureville'!D52,'MJC Ayguesvives'!D52,'MdS Escalquens'!D52,'Esp Berjean Escalquens'!D52,'SdF Noueilles'!D52,'Video proj'!D52,Sono!D52)</f>
        <v>0</v>
      </c>
    </row>
    <row r="40" spans="1:2" x14ac:dyDescent="0.3">
      <c r="A40" s="2">
        <v>2056</v>
      </c>
      <c r="B40" s="2">
        <f>SUM('Crèche d''Escalquens'!D53,'Crèche d''Ayguesvives'!D53,'Ecole Mat Labège'!D53,'Pool House'!D53,'Mairie Labège'!D53,'Atelier d''Aureville'!D53,'MJC Ayguesvives'!D53,'MdS Escalquens'!D53,'Esp Berjean Escalquens'!D53,'SdF Noueilles'!D53,'Video proj'!D53,Sono!D53)</f>
        <v>0</v>
      </c>
    </row>
    <row r="41" spans="1:2" x14ac:dyDescent="0.3">
      <c r="A41" s="2">
        <v>2057</v>
      </c>
      <c r="B41" s="2">
        <f>SUM('Crèche d''Escalquens'!D54,'Crèche d''Ayguesvives'!D54,'Ecole Mat Labège'!D54,'Pool House'!D54,'Mairie Labège'!D54,'Atelier d''Aureville'!D54,'MJC Ayguesvives'!D54,'MdS Escalquens'!D54,'Esp Berjean Escalquens'!D54,'SdF Noueilles'!D54,'Video proj'!D54,Sono!D54)</f>
        <v>0</v>
      </c>
    </row>
    <row r="42" spans="1:2" x14ac:dyDescent="0.3">
      <c r="A42" s="2">
        <v>2058</v>
      </c>
      <c r="B42" s="2">
        <f>SUM('Crèche d''Escalquens'!D55,'Crèche d''Ayguesvives'!D55,'Ecole Mat Labège'!D55,'Pool House'!D55,'Mairie Labège'!D55,'Atelier d''Aureville'!D55,'MJC Ayguesvives'!D55,'MdS Escalquens'!D55,'Esp Berjean Escalquens'!D55,'SdF Noueilles'!D55,'Video proj'!D55,Sono!D55)</f>
        <v>0</v>
      </c>
    </row>
    <row r="43" spans="1:2" x14ac:dyDescent="0.3">
      <c r="A43" s="2">
        <v>2059</v>
      </c>
      <c r="B43" s="2">
        <f>SUM('Crèche d''Escalquens'!D56,'Crèche d''Ayguesvives'!D56,'Ecole Mat Labège'!D56,'Pool House'!D56,'Mairie Labège'!D56,'Atelier d''Aureville'!D56,'MJC Ayguesvives'!D56,'MdS Escalquens'!D56,'Esp Berjean Escalquens'!D56,'SdF Noueilles'!D56,'Video proj'!D56,Sono!D56)</f>
        <v>0</v>
      </c>
    </row>
    <row r="44" spans="1:2" x14ac:dyDescent="0.3">
      <c r="A44" s="2">
        <v>2060</v>
      </c>
      <c r="B44" s="2">
        <f>SUM('Crèche d''Escalquens'!D57,'Crèche d''Ayguesvives'!D57,'Ecole Mat Labège'!D57,'Pool House'!D57,'Mairie Labège'!D57,'Atelier d''Aureville'!D57,'MJC Ayguesvives'!D57,'MdS Escalquens'!D57,'Esp Berjean Escalquens'!D57,'SdF Noueilles'!D57,'Video proj'!D57,Sono!D57)</f>
        <v>0</v>
      </c>
    </row>
    <row r="45" spans="1:2" x14ac:dyDescent="0.3">
      <c r="A45" s="2">
        <v>2061</v>
      </c>
      <c r="B45" s="2">
        <f>SUM('Crèche d''Escalquens'!D58,'Crèche d''Ayguesvives'!D58,'Ecole Mat Labège'!D58,'Pool House'!D58,'Mairie Labège'!D58,'Atelier d''Aureville'!D58,'MJC Ayguesvives'!D58,'MdS Escalquens'!D58,'Esp Berjean Escalquens'!D58,'SdF Noueilles'!D58,'Video proj'!D58,Sono!D58)</f>
        <v>0</v>
      </c>
    </row>
    <row r="46" spans="1:2" x14ac:dyDescent="0.3">
      <c r="A46" s="2">
        <v>2062</v>
      </c>
      <c r="B46" s="2">
        <f>SUM('Crèche d''Escalquens'!D59,'Crèche d''Ayguesvives'!D59,'Ecole Mat Labège'!D59,'Pool House'!D59,'Mairie Labège'!D59,'Atelier d''Aureville'!D59,'MJC Ayguesvives'!D59,'MdS Escalquens'!D59,'Esp Berjean Escalquens'!D59,'SdF Noueilles'!D59,'Video proj'!D59,Sono!D59)</f>
        <v>0</v>
      </c>
    </row>
    <row r="47" spans="1:2" x14ac:dyDescent="0.3">
      <c r="A47" s="2">
        <v>2063</v>
      </c>
      <c r="B47" s="2">
        <f>SUM('Crèche d''Escalquens'!D60,'Crèche d''Ayguesvives'!D60,'Ecole Mat Labège'!D60,'Pool House'!D60,'Mairie Labège'!D60,'Atelier d''Aureville'!D60,'MJC Ayguesvives'!D60,'MdS Escalquens'!D60,'Esp Berjean Escalquens'!D60,'SdF Noueilles'!D60,'Video proj'!D60,Sono!D60)</f>
        <v>0</v>
      </c>
    </row>
    <row r="48" spans="1:2" x14ac:dyDescent="0.3">
      <c r="A48" s="2">
        <v>2064</v>
      </c>
      <c r="B48" s="2">
        <f>SUM('Crèche d''Escalquens'!D61,'Crèche d''Ayguesvives'!D61,'Ecole Mat Labège'!D61,'Pool House'!D61,'Mairie Labège'!D61,'Atelier d''Aureville'!D61,'MJC Ayguesvives'!D61,'MdS Escalquens'!D61,'Esp Berjean Escalquens'!D61,'SdF Noueilles'!D61,'Video proj'!D61,Sono!D61)</f>
        <v>0</v>
      </c>
    </row>
    <row r="49" spans="1:2" x14ac:dyDescent="0.3">
      <c r="A49" s="2">
        <v>2065</v>
      </c>
      <c r="B49" s="2">
        <f>SUM('Crèche d''Escalquens'!D62,'Crèche d''Ayguesvives'!D62,'Ecole Mat Labège'!D62,'Pool House'!D62,'Mairie Labège'!D62,'Atelier d''Aureville'!D62,'MJC Ayguesvives'!D62,'MdS Escalquens'!D62,'Esp Berjean Escalquens'!D62,'SdF Noueilles'!D62,'Video proj'!D62,Sono!D62)</f>
        <v>0</v>
      </c>
    </row>
    <row r="50" spans="1:2" x14ac:dyDescent="0.3">
      <c r="A50" s="2">
        <v>2066</v>
      </c>
      <c r="B50" s="2">
        <f>SUM('Crèche d''Escalquens'!D63,'Crèche d''Ayguesvives'!D63,'Ecole Mat Labège'!D63,'Pool House'!D63,'Mairie Labège'!D63,'Atelier d''Aureville'!D63,'MJC Ayguesvives'!D63,'MdS Escalquens'!D63,'Esp Berjean Escalquens'!D63,'SdF Noueilles'!D63,'Video proj'!D63,Sono!D63)</f>
        <v>0</v>
      </c>
    </row>
    <row r="51" spans="1:2" x14ac:dyDescent="0.3">
      <c r="A51" s="2">
        <v>2067</v>
      </c>
      <c r="B51" s="2">
        <f>SUM('Crèche d''Escalquens'!D64,'Crèche d''Ayguesvives'!D64,'Ecole Mat Labège'!D64,'Pool House'!D64,'Mairie Labège'!D64,'Atelier d''Aureville'!D64,'MJC Ayguesvives'!D64,'MdS Escalquens'!D64,'Esp Berjean Escalquens'!D64,'SdF Noueilles'!D64,'Video proj'!D64,Sono!D64)</f>
        <v>0</v>
      </c>
    </row>
    <row r="52" spans="1:2" x14ac:dyDescent="0.3">
      <c r="A52" s="2">
        <v>2068</v>
      </c>
      <c r="B52" s="2">
        <f>SUM('Crèche d''Escalquens'!D65,'Crèche d''Ayguesvives'!D65,'Ecole Mat Labège'!D65,'Pool House'!D65,'Mairie Labège'!D65,'Atelier d''Aureville'!D65,'MJC Ayguesvives'!D65,'MdS Escalquens'!D65,'Esp Berjean Escalquens'!D65,'SdF Noueilles'!D65,'Video proj'!D65,Sono!D65)</f>
        <v>0</v>
      </c>
    </row>
    <row r="53" spans="1:2" x14ac:dyDescent="0.3">
      <c r="A53" s="2">
        <v>2069</v>
      </c>
      <c r="B53" s="2">
        <f>SUM('Crèche d''Escalquens'!D66,'Crèche d''Ayguesvives'!D66,'Ecole Mat Labège'!D66,'Pool House'!D66,'Mairie Labège'!D66,'Atelier d''Aureville'!D66,'MJC Ayguesvives'!D66,'MdS Escalquens'!D66,'Esp Berjean Escalquens'!D66,'SdF Noueilles'!D66,'Video proj'!D66,Sono!D66)</f>
        <v>0</v>
      </c>
    </row>
    <row r="54" spans="1:2" x14ac:dyDescent="0.3">
      <c r="A54" s="2">
        <v>2070</v>
      </c>
      <c r="B54" s="2">
        <f>SUM('Crèche d''Escalquens'!D67,'Crèche d''Ayguesvives'!D67,'Ecole Mat Labège'!D67,'Pool House'!D67,'Mairie Labège'!D67,'Atelier d''Aureville'!D67,'MJC Ayguesvives'!D67,'MdS Escalquens'!D67,'Esp Berjean Escalquens'!D67,'SdF Noueilles'!D67,'Video proj'!D67,Sono!D67)</f>
        <v>0</v>
      </c>
    </row>
    <row r="55" spans="1:2" x14ac:dyDescent="0.3">
      <c r="A55" s="2">
        <v>2071</v>
      </c>
      <c r="B55" s="2">
        <f>SUM('Crèche d''Escalquens'!D68,'Crèche d''Ayguesvives'!D68,'Ecole Mat Labège'!D68,'Pool House'!D68,'Mairie Labège'!D68,'Atelier d''Aureville'!D68,'MJC Ayguesvives'!D68,'MdS Escalquens'!D68,'Esp Berjean Escalquens'!D68,'SdF Noueilles'!D68,'Video proj'!D68,Sono!D68)</f>
        <v>0</v>
      </c>
    </row>
    <row r="56" spans="1:2" x14ac:dyDescent="0.3">
      <c r="A56" s="2">
        <v>2072</v>
      </c>
      <c r="B56" s="2">
        <f>SUM('Crèche d''Escalquens'!D69,'Crèche d''Ayguesvives'!D69,'Ecole Mat Labège'!D69,'Pool House'!D69,'Mairie Labège'!D69,'Atelier d''Aureville'!D69,'MJC Ayguesvives'!D69,'MdS Escalquens'!D69,'Esp Berjean Escalquens'!D69,'SdF Noueilles'!D69,'Video proj'!D69,Sono!D69)</f>
        <v>0</v>
      </c>
    </row>
    <row r="57" spans="1:2" x14ac:dyDescent="0.3">
      <c r="A57" s="2">
        <v>2073</v>
      </c>
      <c r="B57" s="2">
        <f>SUM('Crèche d''Escalquens'!D70,'Crèche d''Ayguesvives'!D70,'Ecole Mat Labège'!D70,'Pool House'!D70,'Mairie Labège'!D70,'Atelier d''Aureville'!D70,'MJC Ayguesvives'!D70,'MdS Escalquens'!D70,'Esp Berjean Escalquens'!D70,'SdF Noueilles'!D70,'Video proj'!D70,Sono!D70)</f>
        <v>0</v>
      </c>
    </row>
    <row r="58" spans="1:2" x14ac:dyDescent="0.3">
      <c r="A58" s="2">
        <v>2074</v>
      </c>
      <c r="B58" s="2">
        <f>SUM('Crèche d''Escalquens'!D71,'Crèche d''Ayguesvives'!D71,'Ecole Mat Labège'!D71,'Pool House'!D71,'Mairie Labège'!D71,'Atelier d''Aureville'!D71,'MJC Ayguesvives'!D71,'MdS Escalquens'!D71,'Esp Berjean Escalquens'!D71,'SdF Noueilles'!D71,'Video proj'!D71,Sono!D71)</f>
        <v>0</v>
      </c>
    </row>
    <row r="59" spans="1:2" x14ac:dyDescent="0.3">
      <c r="A59" s="2">
        <v>2075</v>
      </c>
      <c r="B59" s="2">
        <f>SUM('Crèche d''Escalquens'!D72,'Crèche d''Ayguesvives'!D72,'Ecole Mat Labège'!D72,'Pool House'!D72,'Mairie Labège'!D72,'Atelier d''Aureville'!D72,'MJC Ayguesvives'!D72,'MdS Escalquens'!D72,'Esp Berjean Escalquens'!D72,'SdF Noueilles'!D72,'Video proj'!D72,Sono!D72)</f>
        <v>0</v>
      </c>
    </row>
    <row r="60" spans="1:2" x14ac:dyDescent="0.3">
      <c r="A60" s="2">
        <v>2076</v>
      </c>
      <c r="B60" s="2">
        <f>SUM('Crèche d''Escalquens'!D73,'Crèche d''Ayguesvives'!D73,'Ecole Mat Labège'!D73,'Pool House'!D73,'Mairie Labège'!D73,'Atelier d''Aureville'!D73,'MJC Ayguesvives'!D73,'MdS Escalquens'!D73,'Esp Berjean Escalquens'!D73,'SdF Noueilles'!D73,'Video proj'!D73,Sono!D73)</f>
        <v>0</v>
      </c>
    </row>
    <row r="61" spans="1:2" x14ac:dyDescent="0.3">
      <c r="A61" s="2">
        <v>2077</v>
      </c>
      <c r="B61" s="2">
        <f>SUM('Crèche d''Escalquens'!D74,'Crèche d''Ayguesvives'!D74,'Ecole Mat Labège'!D74,'Pool House'!D74,'Mairie Labège'!D74,'Atelier d''Aureville'!D74,'MJC Ayguesvives'!D74,'MdS Escalquens'!D74,'Esp Berjean Escalquens'!D74,'SdF Noueilles'!D74,'Video proj'!D74,Sono!D74)</f>
        <v>0</v>
      </c>
    </row>
    <row r="62" spans="1:2" x14ac:dyDescent="0.3">
      <c r="A62" s="2">
        <v>2078</v>
      </c>
      <c r="B62" s="2">
        <f>SUM('Crèche d''Escalquens'!D75,'Crèche d''Ayguesvives'!D75,'Ecole Mat Labège'!D75,'Pool House'!D75,'Mairie Labège'!D75,'Atelier d''Aureville'!D75,'MJC Ayguesvives'!D75,'MdS Escalquens'!D75,'Esp Berjean Escalquens'!D75,'SdF Noueilles'!D75,'Video proj'!D75,Sono!D75)</f>
        <v>0</v>
      </c>
    </row>
    <row r="63" spans="1:2" x14ac:dyDescent="0.3">
      <c r="A63" s="2">
        <v>2079</v>
      </c>
      <c r="B63" s="2">
        <f>SUM('Crèche d''Escalquens'!D76,'Crèche d''Ayguesvives'!D76,'Ecole Mat Labège'!D76,'Pool House'!D76,'Mairie Labège'!D76,'Atelier d''Aureville'!D76,'MJC Ayguesvives'!D76,'MdS Escalquens'!D76,'Esp Berjean Escalquens'!D76,'SdF Noueilles'!D76,'Video proj'!D76,Sono!D76)</f>
        <v>0</v>
      </c>
    </row>
    <row r="64" spans="1:2" x14ac:dyDescent="0.3">
      <c r="A64" s="2">
        <v>2080</v>
      </c>
      <c r="B64" s="2">
        <f>SUM('Crèche d''Escalquens'!D77,'Crèche d''Ayguesvives'!D77,'Ecole Mat Labège'!D77,'Pool House'!D77,'Mairie Labège'!D77,'Atelier d''Aureville'!D77,'MJC Ayguesvives'!D77,'MdS Escalquens'!D77,'Esp Berjean Escalquens'!D77,'SdF Noueilles'!D77,'Video proj'!D77,Sono!D77)</f>
        <v>0</v>
      </c>
    </row>
    <row r="65" spans="1:2" x14ac:dyDescent="0.3">
      <c r="A65" s="2">
        <v>2081</v>
      </c>
      <c r="B65" s="2">
        <f>SUM('Crèche d''Escalquens'!D78,'Crèche d''Ayguesvives'!D78,'Ecole Mat Labège'!D78,'Pool House'!D78,'Mairie Labège'!D78,'Atelier d''Aureville'!D78,'MJC Ayguesvives'!D78,'MdS Escalquens'!D78,'Esp Berjean Escalquens'!D78,'SdF Noueilles'!D78,'Video proj'!D78,Sono!D78)</f>
        <v>0</v>
      </c>
    </row>
    <row r="66" spans="1:2" x14ac:dyDescent="0.3">
      <c r="A66" s="2">
        <v>2082</v>
      </c>
      <c r="B66" s="2">
        <f>SUM('Crèche d''Escalquens'!D79,'Crèche d''Ayguesvives'!D79,'Ecole Mat Labège'!D79,'Pool House'!D79,'Mairie Labège'!D79,'Atelier d''Aureville'!D79,'MJC Ayguesvives'!D79,'MdS Escalquens'!D79,'Esp Berjean Escalquens'!D79,'SdF Noueilles'!D79,'Video proj'!D79,Sono!D79)</f>
        <v>0</v>
      </c>
    </row>
    <row r="67" spans="1:2" x14ac:dyDescent="0.3">
      <c r="A67" s="2">
        <v>2083</v>
      </c>
      <c r="B67" s="2">
        <f>SUM('Crèche d''Escalquens'!D80,'Crèche d''Ayguesvives'!D80,'Ecole Mat Labège'!D80,'Pool House'!D80,'Mairie Labège'!D80,'Atelier d''Aureville'!D80,'MJC Ayguesvives'!D80,'MdS Escalquens'!D80,'Esp Berjean Escalquens'!D80,'SdF Noueilles'!D80,'Video proj'!D80,Sono!D80)</f>
        <v>0</v>
      </c>
    </row>
    <row r="68" spans="1:2" x14ac:dyDescent="0.3">
      <c r="A68" s="2">
        <v>2084</v>
      </c>
      <c r="B68" s="2">
        <f>SUM('Crèche d''Escalquens'!D81,'Crèche d''Ayguesvives'!D81,'Ecole Mat Labège'!D81,'Pool House'!D81,'Mairie Labège'!D81,'Atelier d''Aureville'!D81,'MJC Ayguesvives'!D81,'MdS Escalquens'!D81,'Esp Berjean Escalquens'!D81,'SdF Noueilles'!D81,'Video proj'!D81,Sono!D81)</f>
        <v>0</v>
      </c>
    </row>
    <row r="69" spans="1:2" x14ac:dyDescent="0.3">
      <c r="A69" s="2">
        <v>2085</v>
      </c>
      <c r="B69" s="2">
        <f>SUM('Crèche d''Escalquens'!D82,'Crèche d''Ayguesvives'!D82,'Ecole Mat Labège'!D82,'Pool House'!D82,'Mairie Labège'!D82,'Atelier d''Aureville'!D82,'MJC Ayguesvives'!D82,'MdS Escalquens'!D82,'Esp Berjean Escalquens'!D82,'SdF Noueilles'!D82,'Video proj'!D82,Sono!D82)</f>
        <v>0</v>
      </c>
    </row>
    <row r="70" spans="1:2" x14ac:dyDescent="0.3">
      <c r="A70" s="2">
        <v>2086</v>
      </c>
      <c r="B70" s="2">
        <f>SUM('Crèche d''Escalquens'!D83,'Crèche d''Ayguesvives'!D83,'Ecole Mat Labège'!D83,'Pool House'!D83,'Mairie Labège'!D83,'Atelier d''Aureville'!D83,'MJC Ayguesvives'!D83,'MdS Escalquens'!D83,'Esp Berjean Escalquens'!D83,'SdF Noueilles'!D83,'Video proj'!D83,Sono!D83)</f>
        <v>0</v>
      </c>
    </row>
    <row r="71" spans="1:2" x14ac:dyDescent="0.3">
      <c r="A71" s="2">
        <v>2087</v>
      </c>
      <c r="B71" s="2">
        <f>SUM('Crèche d''Escalquens'!D84,'Crèche d''Ayguesvives'!D84,'Ecole Mat Labège'!D84,'Pool House'!D84,'Mairie Labège'!D84,'Atelier d''Aureville'!D84,'MJC Ayguesvives'!D84,'MdS Escalquens'!D84,'Esp Berjean Escalquens'!D84,'SdF Noueilles'!D84,'Video proj'!D84,Sono!D84)</f>
        <v>0</v>
      </c>
    </row>
    <row r="72" spans="1:2" x14ac:dyDescent="0.3">
      <c r="A72" s="2">
        <v>2088</v>
      </c>
      <c r="B72" s="2">
        <f>SUM('Crèche d''Escalquens'!D85,'Crèche d''Ayguesvives'!D85,'Ecole Mat Labège'!D85,'Pool House'!D85,'Mairie Labège'!D85,'Atelier d''Aureville'!D85,'MJC Ayguesvives'!D85,'MdS Escalquens'!D85,'Esp Berjean Escalquens'!D85,'SdF Noueilles'!D85,'Video proj'!D85,Sono!D85)</f>
        <v>0</v>
      </c>
    </row>
    <row r="73" spans="1:2" x14ac:dyDescent="0.3">
      <c r="A73" s="2">
        <v>2089</v>
      </c>
      <c r="B73" s="2">
        <f>SUM('Crèche d''Escalquens'!D86,'Crèche d''Ayguesvives'!D86,'Ecole Mat Labège'!D86,'Pool House'!D86,'Mairie Labège'!D86,'Atelier d''Aureville'!D86,'MJC Ayguesvives'!D86,'MdS Escalquens'!D86,'Esp Berjean Escalquens'!D86,'SdF Noueilles'!D86,'Video proj'!D86,Sono!D86)</f>
        <v>0</v>
      </c>
    </row>
    <row r="74" spans="1:2" x14ac:dyDescent="0.3">
      <c r="A74" s="2">
        <v>2090</v>
      </c>
      <c r="B74" s="2">
        <f>SUM('Crèche d''Escalquens'!D87,'Crèche d''Ayguesvives'!D87,'Ecole Mat Labège'!D87,'Pool House'!D87,'Mairie Labège'!D87,'Atelier d''Aureville'!D87,'MJC Ayguesvives'!D87,'MdS Escalquens'!D87,'Esp Berjean Escalquens'!D87,'SdF Noueilles'!D87,'Video proj'!D87,Sono!D87)</f>
        <v>0</v>
      </c>
    </row>
    <row r="75" spans="1:2" x14ac:dyDescent="0.3">
      <c r="A75" s="2">
        <v>2091</v>
      </c>
      <c r="B75" s="2">
        <f>SUM('Crèche d''Escalquens'!D88,'Crèche d''Ayguesvives'!D88,'Ecole Mat Labège'!D88,'Pool House'!D88,'Mairie Labège'!D88,'Atelier d''Aureville'!D88,'MJC Ayguesvives'!D88,'MdS Escalquens'!D88,'Esp Berjean Escalquens'!D88,'SdF Noueilles'!D88,'Video proj'!D88,Sono!D88)</f>
        <v>0</v>
      </c>
    </row>
    <row r="76" spans="1:2" x14ac:dyDescent="0.3">
      <c r="A76" s="2">
        <v>2092</v>
      </c>
      <c r="B76" s="2">
        <f>SUM('Crèche d''Escalquens'!D89,'Crèche d''Ayguesvives'!D89,'Ecole Mat Labège'!D89,'Pool House'!D89,'Mairie Labège'!D89,'Atelier d''Aureville'!D89,'MJC Ayguesvives'!D89,'MdS Escalquens'!D89,'Esp Berjean Escalquens'!D89,'SdF Noueilles'!D89,'Video proj'!D89,Sono!D89)</f>
        <v>0</v>
      </c>
    </row>
    <row r="77" spans="1:2" x14ac:dyDescent="0.3">
      <c r="A77" s="2">
        <v>2093</v>
      </c>
      <c r="B77" s="2">
        <f>SUM('Crèche d''Escalquens'!D90,'Crèche d''Ayguesvives'!D90,'Ecole Mat Labège'!D90,'Pool House'!D90,'Mairie Labège'!D90,'Atelier d''Aureville'!D90,'MJC Ayguesvives'!D90,'MdS Escalquens'!D90,'Esp Berjean Escalquens'!D90,'SdF Noueilles'!D90,'Video proj'!D90,Sono!D90)</f>
        <v>0</v>
      </c>
    </row>
    <row r="78" spans="1:2" x14ac:dyDescent="0.3">
      <c r="A78" s="2">
        <v>2094</v>
      </c>
      <c r="B78" s="2">
        <f>SUM('Crèche d''Escalquens'!D91,'Crèche d''Ayguesvives'!D91,'Ecole Mat Labège'!D91,'Pool House'!D91,'Mairie Labège'!D91,'Atelier d''Aureville'!D91,'MJC Ayguesvives'!D91,'MdS Escalquens'!D91,'Esp Berjean Escalquens'!D91,'SdF Noueilles'!D91,'Video proj'!D91,Sono!D91)</f>
        <v>0</v>
      </c>
    </row>
    <row r="79" spans="1:2" x14ac:dyDescent="0.3">
      <c r="A79" s="2">
        <v>2095</v>
      </c>
      <c r="B79" s="2">
        <f>SUM('Crèche d''Escalquens'!D92,'Crèche d''Ayguesvives'!D92,'Ecole Mat Labège'!D92,'Pool House'!D92,'Mairie Labège'!D92,'Atelier d''Aureville'!D92,'MJC Ayguesvives'!D92,'MdS Escalquens'!D92,'Esp Berjean Escalquens'!D92,'SdF Noueilles'!D92,'Video proj'!D92,Sono!D92)</f>
        <v>0</v>
      </c>
    </row>
    <row r="80" spans="1:2" x14ac:dyDescent="0.3">
      <c r="A80" s="2">
        <v>2096</v>
      </c>
      <c r="B80" s="2">
        <f>SUM('Crèche d''Escalquens'!D93,'Crèche d''Ayguesvives'!D93,'Ecole Mat Labège'!D93,'Pool House'!D93,'Mairie Labège'!D93,'Atelier d''Aureville'!D93,'MJC Ayguesvives'!D93,'MdS Escalquens'!D93,'Esp Berjean Escalquens'!D93,'SdF Noueilles'!D93,'Video proj'!D93,Sono!D93)</f>
        <v>0</v>
      </c>
    </row>
    <row r="81" spans="1:2" x14ac:dyDescent="0.3">
      <c r="A81" s="2">
        <v>2097</v>
      </c>
      <c r="B81" s="2">
        <f>SUM('Crèche d''Escalquens'!D94,'Crèche d''Ayguesvives'!D94,'Ecole Mat Labège'!D94,'Pool House'!D94,'Mairie Labège'!D94,'Atelier d''Aureville'!D94,'MJC Ayguesvives'!D94,'MdS Escalquens'!D94,'Esp Berjean Escalquens'!D94,'SdF Noueilles'!D94,'Video proj'!D94,Sono!D94)</f>
        <v>0</v>
      </c>
    </row>
    <row r="82" spans="1:2" x14ac:dyDescent="0.3">
      <c r="A82" s="2">
        <v>2098</v>
      </c>
    </row>
    <row r="83" spans="1:2" x14ac:dyDescent="0.3">
      <c r="A83" s="2">
        <v>2099</v>
      </c>
    </row>
    <row r="84" spans="1:2" x14ac:dyDescent="0.3">
      <c r="A84" s="2">
        <v>2100</v>
      </c>
    </row>
    <row r="85" spans="1:2" x14ac:dyDescent="0.3">
      <c r="A85" s="2">
        <v>2101</v>
      </c>
    </row>
    <row r="86" spans="1:2" x14ac:dyDescent="0.3">
      <c r="A86" s="2">
        <v>2102</v>
      </c>
    </row>
    <row r="87" spans="1:2" x14ac:dyDescent="0.3">
      <c r="A87" s="2">
        <v>2103</v>
      </c>
    </row>
    <row r="88" spans="1:2" x14ac:dyDescent="0.3">
      <c r="A88" s="2">
        <v>2104</v>
      </c>
    </row>
    <row r="89" spans="1:2" x14ac:dyDescent="0.3">
      <c r="A89" s="2">
        <v>2105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28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20340.32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20340.32</v>
      </c>
      <c r="D16" s="28">
        <f>D7*F7*F8/360</f>
        <v>895.53908888888895</v>
      </c>
      <c r="E16" s="28">
        <f>D16</f>
        <v>895.53908888888895</v>
      </c>
      <c r="F16" s="29">
        <f>C16-D16</f>
        <v>19444.780911111109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19444.780911111109</v>
      </c>
      <c r="D17" s="28">
        <f t="shared" ref="D17:D41" si="3">IF(B17="","",IF(B17=$F$6+$D$10,$D$7*$F$7*(360-$F$8)/360,$D$7*$F$7))</f>
        <v>1017.0160000000001</v>
      </c>
      <c r="E17" s="28">
        <f t="shared" ref="E17:E41" si="4">IF(OR(E16=$D$7,E16=""),"",E16+D17)</f>
        <v>1912.555088888889</v>
      </c>
      <c r="F17" s="29">
        <f t="shared" ref="F17:F41" si="5">IF(OR(E16=$D$7,E16=""),"",C17-D17)</f>
        <v>18427.76491111111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18427.76491111111</v>
      </c>
      <c r="D18" s="28">
        <f t="shared" si="3"/>
        <v>1017.0160000000001</v>
      </c>
      <c r="E18" s="28">
        <f t="shared" si="4"/>
        <v>2929.5710888888889</v>
      </c>
      <c r="F18" s="29">
        <f t="shared" si="5"/>
        <v>17410.74891111111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17410.74891111111</v>
      </c>
      <c r="D19" s="28">
        <f t="shared" si="3"/>
        <v>1017.0160000000001</v>
      </c>
      <c r="E19" s="28">
        <f t="shared" si="4"/>
        <v>3946.587088888889</v>
      </c>
      <c r="F19" s="29">
        <f t="shared" si="5"/>
        <v>16393.73291111111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16393.73291111111</v>
      </c>
      <c r="D20" s="28">
        <f t="shared" si="3"/>
        <v>1017.0160000000001</v>
      </c>
      <c r="E20" s="28">
        <f t="shared" si="4"/>
        <v>4963.603088888889</v>
      </c>
      <c r="F20" s="29">
        <f t="shared" si="5"/>
        <v>15376.716911111111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15376.716911111111</v>
      </c>
      <c r="D21" s="28">
        <f t="shared" si="3"/>
        <v>1017.0160000000001</v>
      </c>
      <c r="E21" s="28">
        <f t="shared" si="4"/>
        <v>5980.6190888888887</v>
      </c>
      <c r="F21" s="29">
        <f t="shared" si="5"/>
        <v>14359.700911111111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14359.700911111111</v>
      </c>
      <c r="D22" s="28">
        <f t="shared" si="3"/>
        <v>1017.0160000000001</v>
      </c>
      <c r="E22" s="28">
        <f t="shared" si="4"/>
        <v>6997.6350888888883</v>
      </c>
      <c r="F22" s="29">
        <f t="shared" si="5"/>
        <v>13342.684911111111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13342.684911111111</v>
      </c>
      <c r="D23" s="28">
        <f t="shared" si="3"/>
        <v>1017.0160000000001</v>
      </c>
      <c r="E23" s="28">
        <f t="shared" si="4"/>
        <v>8014.6510888888879</v>
      </c>
      <c r="F23" s="29">
        <f t="shared" si="5"/>
        <v>12325.668911111112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12325.668911111112</v>
      </c>
      <c r="D24" s="28">
        <f t="shared" si="3"/>
        <v>1017.0160000000001</v>
      </c>
      <c r="E24" s="28">
        <f t="shared" si="4"/>
        <v>9031.6670888888875</v>
      </c>
      <c r="F24" s="29">
        <f t="shared" si="5"/>
        <v>11308.652911111112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11308.652911111112</v>
      </c>
      <c r="D25" s="28">
        <f t="shared" si="3"/>
        <v>1017.0160000000001</v>
      </c>
      <c r="E25" s="28">
        <f t="shared" si="4"/>
        <v>10048.683088888887</v>
      </c>
      <c r="F25" s="29">
        <f t="shared" si="5"/>
        <v>10291.636911111113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10291.636911111113</v>
      </c>
      <c r="D26" s="28">
        <f t="shared" si="3"/>
        <v>1017.0160000000001</v>
      </c>
      <c r="E26" s="28">
        <f t="shared" si="4"/>
        <v>11065.699088888887</v>
      </c>
      <c r="F26" s="29">
        <f t="shared" si="5"/>
        <v>9274.6209111111129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9274.6209111111129</v>
      </c>
      <c r="D27" s="28">
        <f t="shared" si="3"/>
        <v>1017.0160000000001</v>
      </c>
      <c r="E27" s="28">
        <f t="shared" si="4"/>
        <v>12082.715088888886</v>
      </c>
      <c r="F27" s="29">
        <f t="shared" si="5"/>
        <v>8257.6049111111133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8257.6049111111133</v>
      </c>
      <c r="D28" s="28">
        <f t="shared" si="3"/>
        <v>1017.0160000000001</v>
      </c>
      <c r="E28" s="28">
        <f t="shared" si="4"/>
        <v>13099.731088888886</v>
      </c>
      <c r="F28" s="29">
        <f t="shared" si="5"/>
        <v>7240.5889111111137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7240.5889111111137</v>
      </c>
      <c r="D29" s="28">
        <f t="shared" si="3"/>
        <v>1017.0160000000001</v>
      </c>
      <c r="E29" s="28">
        <f t="shared" si="4"/>
        <v>14116.747088888886</v>
      </c>
      <c r="F29" s="29">
        <f t="shared" si="5"/>
        <v>6223.5729111111141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6223.5729111111141</v>
      </c>
      <c r="D30" s="28">
        <f t="shared" si="3"/>
        <v>1017.0160000000001</v>
      </c>
      <c r="E30" s="28">
        <f t="shared" si="4"/>
        <v>15133.763088888885</v>
      </c>
      <c r="F30" s="29">
        <f t="shared" si="5"/>
        <v>5206.5569111111145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5206.5569111111145</v>
      </c>
      <c r="D31" s="28">
        <f t="shared" si="3"/>
        <v>1017.0160000000001</v>
      </c>
      <c r="E31" s="28">
        <f t="shared" si="4"/>
        <v>16150.779088888885</v>
      </c>
      <c r="F31" s="29">
        <f t="shared" si="5"/>
        <v>4189.5409111111148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4189.5409111111148</v>
      </c>
      <c r="D32" s="28">
        <f t="shared" si="3"/>
        <v>1017.0160000000001</v>
      </c>
      <c r="E32" s="28">
        <f t="shared" si="4"/>
        <v>17167.795088888884</v>
      </c>
      <c r="F32" s="29">
        <f t="shared" si="5"/>
        <v>3172.5249111111148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3172.5249111111148</v>
      </c>
      <c r="D33" s="28">
        <f t="shared" si="3"/>
        <v>1017.0160000000001</v>
      </c>
      <c r="E33" s="28">
        <f t="shared" si="4"/>
        <v>18184.811088888884</v>
      </c>
      <c r="F33" s="29">
        <f t="shared" si="5"/>
        <v>2155.5089111111147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2155.5089111111147</v>
      </c>
      <c r="D34" s="28">
        <f t="shared" si="3"/>
        <v>1017.0160000000001</v>
      </c>
      <c r="E34" s="28">
        <f t="shared" si="4"/>
        <v>19201.827088888884</v>
      </c>
      <c r="F34" s="29">
        <f t="shared" si="5"/>
        <v>1138.4929111111146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1138.4929111111146</v>
      </c>
      <c r="D35" s="28">
        <f t="shared" si="3"/>
        <v>1017.0160000000001</v>
      </c>
      <c r="E35" s="28">
        <f t="shared" si="4"/>
        <v>20218.843088888883</v>
      </c>
      <c r="F35" s="29">
        <f t="shared" si="5"/>
        <v>121.47691111111453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121.47691111111453</v>
      </c>
      <c r="D36" s="28">
        <f t="shared" si="3"/>
        <v>121.47691111111112</v>
      </c>
      <c r="E36" s="28">
        <f t="shared" si="4"/>
        <v>20340.319999999996</v>
      </c>
      <c r="F36" s="29">
        <f t="shared" si="5"/>
        <v>3.4106051316484809E-12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sqref="A1:XFD1048576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29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21756.22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21756.22</v>
      </c>
      <c r="D16" s="28">
        <f>D7*F7*F8/360</f>
        <v>957.87801944444459</v>
      </c>
      <c r="E16" s="28">
        <f>D16</f>
        <v>957.87801944444459</v>
      </c>
      <c r="F16" s="29">
        <f>C16-D16</f>
        <v>20798.341980555557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20798.341980555557</v>
      </c>
      <c r="D17" s="28">
        <f t="shared" ref="D17:D41" si="3">IF(B17="","",IF(B17=$F$6+$D$10,$D$7*$F$7*(360-$F$8)/360,$D$7*$F$7))</f>
        <v>1087.8110000000001</v>
      </c>
      <c r="E17" s="28">
        <f t="shared" ref="E17:E41" si="4">IF(OR(E16=$D$7,E16=""),"",E16+D17)</f>
        <v>2045.6890194444447</v>
      </c>
      <c r="F17" s="29">
        <f t="shared" ref="F17:F41" si="5">IF(OR(E16=$D$7,E16=""),"",C17-D17)</f>
        <v>19710.530980555555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19710.530980555555</v>
      </c>
      <c r="D18" s="28">
        <f t="shared" si="3"/>
        <v>1087.8110000000001</v>
      </c>
      <c r="E18" s="28">
        <f t="shared" si="4"/>
        <v>3133.5000194444447</v>
      </c>
      <c r="F18" s="29">
        <f t="shared" si="5"/>
        <v>18622.719980555554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18622.719980555554</v>
      </c>
      <c r="D19" s="28">
        <f t="shared" si="3"/>
        <v>1087.8110000000001</v>
      </c>
      <c r="E19" s="28">
        <f t="shared" si="4"/>
        <v>4221.3110194444453</v>
      </c>
      <c r="F19" s="29">
        <f t="shared" si="5"/>
        <v>17534.908980555552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17534.908980555552</v>
      </c>
      <c r="D20" s="28">
        <f t="shared" si="3"/>
        <v>1087.8110000000001</v>
      </c>
      <c r="E20" s="28">
        <f t="shared" si="4"/>
        <v>5309.122019444445</v>
      </c>
      <c r="F20" s="29">
        <f t="shared" si="5"/>
        <v>16447.097980555551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16447.097980555551</v>
      </c>
      <c r="D21" s="28">
        <f t="shared" si="3"/>
        <v>1087.8110000000001</v>
      </c>
      <c r="E21" s="28">
        <f t="shared" si="4"/>
        <v>6396.9330194444447</v>
      </c>
      <c r="F21" s="29">
        <f t="shared" si="5"/>
        <v>15359.286980555551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15359.286980555551</v>
      </c>
      <c r="D22" s="28">
        <f t="shared" si="3"/>
        <v>1087.8110000000001</v>
      </c>
      <c r="E22" s="28">
        <f t="shared" si="4"/>
        <v>7484.7440194444443</v>
      </c>
      <c r="F22" s="29">
        <f t="shared" si="5"/>
        <v>14271.475980555551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14271.475980555551</v>
      </c>
      <c r="D23" s="28">
        <f t="shared" si="3"/>
        <v>1087.8110000000001</v>
      </c>
      <c r="E23" s="28">
        <f t="shared" si="4"/>
        <v>8572.555019444444</v>
      </c>
      <c r="F23" s="29">
        <f t="shared" si="5"/>
        <v>13183.664980555552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13183.664980555552</v>
      </c>
      <c r="D24" s="28">
        <f t="shared" si="3"/>
        <v>1087.8110000000001</v>
      </c>
      <c r="E24" s="28">
        <f t="shared" si="4"/>
        <v>9660.3660194444437</v>
      </c>
      <c r="F24" s="29">
        <f t="shared" si="5"/>
        <v>12095.853980555552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12095.853980555552</v>
      </c>
      <c r="D25" s="28">
        <f t="shared" si="3"/>
        <v>1087.8110000000001</v>
      </c>
      <c r="E25" s="28">
        <f t="shared" si="4"/>
        <v>10748.177019444443</v>
      </c>
      <c r="F25" s="29">
        <f t="shared" si="5"/>
        <v>11008.042980555552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11008.042980555552</v>
      </c>
      <c r="D26" s="28">
        <f t="shared" si="3"/>
        <v>1087.8110000000001</v>
      </c>
      <c r="E26" s="28">
        <f t="shared" si="4"/>
        <v>11835.988019444443</v>
      </c>
      <c r="F26" s="29">
        <f t="shared" si="5"/>
        <v>9920.2319805555526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9920.2319805555526</v>
      </c>
      <c r="D27" s="28">
        <f t="shared" si="3"/>
        <v>1087.8110000000001</v>
      </c>
      <c r="E27" s="28">
        <f t="shared" si="4"/>
        <v>12923.799019444443</v>
      </c>
      <c r="F27" s="29">
        <f t="shared" si="5"/>
        <v>8832.4209805555529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8832.4209805555529</v>
      </c>
      <c r="D28" s="28">
        <f t="shared" si="3"/>
        <v>1087.8110000000001</v>
      </c>
      <c r="E28" s="28">
        <f t="shared" si="4"/>
        <v>14011.610019444443</v>
      </c>
      <c r="F28" s="29">
        <f t="shared" si="5"/>
        <v>7744.6099805555532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7744.6099805555532</v>
      </c>
      <c r="D29" s="28">
        <f t="shared" si="3"/>
        <v>1087.8110000000001</v>
      </c>
      <c r="E29" s="28">
        <f t="shared" si="4"/>
        <v>15099.421019444442</v>
      </c>
      <c r="F29" s="29">
        <f t="shared" si="5"/>
        <v>6656.7989805555535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6656.7989805555535</v>
      </c>
      <c r="D30" s="28">
        <f t="shared" si="3"/>
        <v>1087.8110000000001</v>
      </c>
      <c r="E30" s="28">
        <f t="shared" si="4"/>
        <v>16187.232019444442</v>
      </c>
      <c r="F30" s="29">
        <f t="shared" si="5"/>
        <v>5568.9879805555538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5568.9879805555538</v>
      </c>
      <c r="D31" s="28">
        <f t="shared" si="3"/>
        <v>1087.8110000000001</v>
      </c>
      <c r="E31" s="28">
        <f t="shared" si="4"/>
        <v>17275.043019444442</v>
      </c>
      <c r="F31" s="29">
        <f t="shared" si="5"/>
        <v>4481.1769805555541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4481.1769805555541</v>
      </c>
      <c r="D32" s="28">
        <f t="shared" si="3"/>
        <v>1087.8110000000001</v>
      </c>
      <c r="E32" s="28">
        <f t="shared" si="4"/>
        <v>18362.854019444443</v>
      </c>
      <c r="F32" s="29">
        <f t="shared" si="5"/>
        <v>3393.365980555554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3393.365980555554</v>
      </c>
      <c r="D33" s="28">
        <f t="shared" si="3"/>
        <v>1087.8110000000001</v>
      </c>
      <c r="E33" s="28">
        <f t="shared" si="4"/>
        <v>19450.665019444445</v>
      </c>
      <c r="F33" s="29">
        <f t="shared" si="5"/>
        <v>2305.5549805555538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2305.5549805555538</v>
      </c>
      <c r="D34" s="28">
        <f t="shared" si="3"/>
        <v>1087.8110000000001</v>
      </c>
      <c r="E34" s="28">
        <f t="shared" si="4"/>
        <v>20538.476019444446</v>
      </c>
      <c r="F34" s="29">
        <f t="shared" si="5"/>
        <v>1217.7439805555537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1217.7439805555537</v>
      </c>
      <c r="D35" s="28">
        <f t="shared" si="3"/>
        <v>1087.8110000000001</v>
      </c>
      <c r="E35" s="28">
        <f t="shared" si="4"/>
        <v>21626.287019444448</v>
      </c>
      <c r="F35" s="29">
        <f t="shared" si="5"/>
        <v>129.93298055555351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129.93298055555351</v>
      </c>
      <c r="D36" s="28">
        <f t="shared" si="3"/>
        <v>129.93298055555559</v>
      </c>
      <c r="E36" s="28">
        <f t="shared" si="4"/>
        <v>21756.220000000005</v>
      </c>
      <c r="F36" s="29">
        <f t="shared" si="5"/>
        <v>-2.0747847884194925E-12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7" workbookViewId="0">
      <selection activeCell="D10" sqref="D10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41143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43851</v>
      </c>
      <c r="E8" s="12" t="s">
        <v>8</v>
      </c>
      <c r="F8" s="13">
        <f>360-DAYS360(D9,D8)</f>
        <v>340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51156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41143</v>
      </c>
      <c r="D16" s="28">
        <f>D7*F7*F8/360</f>
        <v>1942.8638888888888</v>
      </c>
      <c r="E16" s="28">
        <f>D16</f>
        <v>1942.8638888888888</v>
      </c>
      <c r="F16" s="29">
        <f>C16-D16</f>
        <v>39200.136111111111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39200.136111111111</v>
      </c>
      <c r="D17" s="28">
        <f t="shared" ref="D17:D41" si="3">IF(B17="","",IF(B17=$F$6+$D$10,$D$7*$F$7*(360-$F$8)/360,$D$7*$F$7))</f>
        <v>2057.15</v>
      </c>
      <c r="E17" s="28">
        <f t="shared" ref="E17:E41" si="4">IF(OR(E16=$D$7,E16=""),"",E16+D17)</f>
        <v>4000.0138888888887</v>
      </c>
      <c r="F17" s="29">
        <f t="shared" ref="F17:F41" si="5">IF(OR(E16=$D$7,E16=""),"",C17-D17)</f>
        <v>37142.986111111109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37142.986111111109</v>
      </c>
      <c r="D18" s="28">
        <f t="shared" si="3"/>
        <v>2057.15</v>
      </c>
      <c r="E18" s="28">
        <f t="shared" si="4"/>
        <v>6057.1638888888883</v>
      </c>
      <c r="F18" s="29">
        <f t="shared" si="5"/>
        <v>35085.836111111108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35085.836111111108</v>
      </c>
      <c r="D19" s="28">
        <f t="shared" si="3"/>
        <v>2057.15</v>
      </c>
      <c r="E19" s="28">
        <f t="shared" si="4"/>
        <v>8114.313888888888</v>
      </c>
      <c r="F19" s="29">
        <f t="shared" si="5"/>
        <v>33028.686111111107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33028.686111111107</v>
      </c>
      <c r="D20" s="28">
        <f t="shared" si="3"/>
        <v>2057.15</v>
      </c>
      <c r="E20" s="28">
        <f t="shared" si="4"/>
        <v>10171.463888888888</v>
      </c>
      <c r="F20" s="29">
        <f t="shared" si="5"/>
        <v>30971.536111111105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30971.536111111105</v>
      </c>
      <c r="D21" s="28">
        <f t="shared" si="3"/>
        <v>2057.15</v>
      </c>
      <c r="E21" s="28">
        <f t="shared" si="4"/>
        <v>12228.613888888887</v>
      </c>
      <c r="F21" s="29">
        <f t="shared" si="5"/>
        <v>28914.386111111104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28914.386111111104</v>
      </c>
      <c r="D22" s="28">
        <f t="shared" si="3"/>
        <v>2057.15</v>
      </c>
      <c r="E22" s="28">
        <f t="shared" si="4"/>
        <v>14285.763888888887</v>
      </c>
      <c r="F22" s="29">
        <f t="shared" si="5"/>
        <v>26857.236111111102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26857.236111111102</v>
      </c>
      <c r="D23" s="28">
        <f t="shared" si="3"/>
        <v>2057.15</v>
      </c>
      <c r="E23" s="28">
        <f t="shared" si="4"/>
        <v>16342.913888888887</v>
      </c>
      <c r="F23" s="29">
        <f t="shared" si="5"/>
        <v>24800.086111111101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24800.086111111101</v>
      </c>
      <c r="D24" s="28">
        <f t="shared" si="3"/>
        <v>2057.15</v>
      </c>
      <c r="E24" s="28">
        <f t="shared" si="4"/>
        <v>18400.063888888886</v>
      </c>
      <c r="F24" s="29">
        <f t="shared" si="5"/>
        <v>22742.936111111099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22742.936111111099</v>
      </c>
      <c r="D25" s="28">
        <f t="shared" si="3"/>
        <v>2057.15</v>
      </c>
      <c r="E25" s="28">
        <f t="shared" si="4"/>
        <v>20457.213888888888</v>
      </c>
      <c r="F25" s="29">
        <f t="shared" si="5"/>
        <v>20685.786111111098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20685.786111111098</v>
      </c>
      <c r="D26" s="28">
        <f t="shared" si="3"/>
        <v>2057.15</v>
      </c>
      <c r="E26" s="28">
        <f t="shared" si="4"/>
        <v>22514.363888888889</v>
      </c>
      <c r="F26" s="29">
        <f t="shared" si="5"/>
        <v>18628.636111111096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18628.636111111096</v>
      </c>
      <c r="D27" s="28">
        <f t="shared" si="3"/>
        <v>2057.15</v>
      </c>
      <c r="E27" s="28">
        <f t="shared" si="4"/>
        <v>24571.513888888891</v>
      </c>
      <c r="F27" s="29">
        <f t="shared" si="5"/>
        <v>16571.486111111095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16571.486111111095</v>
      </c>
      <c r="D28" s="28">
        <f t="shared" si="3"/>
        <v>2057.15</v>
      </c>
      <c r="E28" s="28">
        <f t="shared" si="4"/>
        <v>26628.663888888892</v>
      </c>
      <c r="F28" s="29">
        <f t="shared" si="5"/>
        <v>14514.336111111095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14514.336111111095</v>
      </c>
      <c r="D29" s="28">
        <f t="shared" si="3"/>
        <v>2057.15</v>
      </c>
      <c r="E29" s="28">
        <f t="shared" si="4"/>
        <v>28685.813888888893</v>
      </c>
      <c r="F29" s="29">
        <f t="shared" si="5"/>
        <v>12457.186111111096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12457.186111111096</v>
      </c>
      <c r="D30" s="28">
        <f t="shared" si="3"/>
        <v>2057.15</v>
      </c>
      <c r="E30" s="28">
        <f t="shared" si="4"/>
        <v>30742.963888888895</v>
      </c>
      <c r="F30" s="29">
        <f t="shared" si="5"/>
        <v>10400.036111111096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10400.036111111096</v>
      </c>
      <c r="D31" s="28">
        <f t="shared" si="3"/>
        <v>2057.15</v>
      </c>
      <c r="E31" s="28">
        <f t="shared" si="4"/>
        <v>32800.113888888896</v>
      </c>
      <c r="F31" s="29">
        <f t="shared" si="5"/>
        <v>8342.8861111110964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8342.8861111110964</v>
      </c>
      <c r="D32" s="28">
        <f t="shared" si="3"/>
        <v>2057.15</v>
      </c>
      <c r="E32" s="28">
        <f t="shared" si="4"/>
        <v>34857.263888888898</v>
      </c>
      <c r="F32" s="29">
        <f t="shared" si="5"/>
        <v>6285.7361111110968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6285.7361111110968</v>
      </c>
      <c r="D33" s="28">
        <f t="shared" si="3"/>
        <v>2057.15</v>
      </c>
      <c r="E33" s="28">
        <f t="shared" si="4"/>
        <v>36914.413888888899</v>
      </c>
      <c r="F33" s="29">
        <f t="shared" si="5"/>
        <v>4228.5861111110971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4228.5861111110971</v>
      </c>
      <c r="D34" s="28">
        <f t="shared" si="3"/>
        <v>2057.15</v>
      </c>
      <c r="E34" s="28">
        <f t="shared" si="4"/>
        <v>38971.563888888901</v>
      </c>
      <c r="F34" s="29">
        <f t="shared" si="5"/>
        <v>2171.436111111097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2171.436111111097</v>
      </c>
      <c r="D35" s="28">
        <f t="shared" si="3"/>
        <v>2057.15</v>
      </c>
      <c r="E35" s="28">
        <f t="shared" si="4"/>
        <v>41028.713888888902</v>
      </c>
      <c r="F35" s="29">
        <f t="shared" si="5"/>
        <v>114.28611111109694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114.28611111109694</v>
      </c>
      <c r="D36" s="28">
        <f t="shared" si="3"/>
        <v>114.28611111111111</v>
      </c>
      <c r="E36" s="28">
        <f t="shared" si="4"/>
        <v>41143.000000000015</v>
      </c>
      <c r="F36" s="29">
        <f t="shared" si="5"/>
        <v>-1.4168222151056398E-11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4" workbookViewId="0">
      <selection sqref="A1:XFD1048576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51093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43854</v>
      </c>
      <c r="E8" s="12" t="s">
        <v>8</v>
      </c>
      <c r="F8" s="13">
        <f>360-DAYS360(D9,D8)</f>
        <v>337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51159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51093</v>
      </c>
      <c r="D16" s="28">
        <f>D7*F7*F8/360</f>
        <v>2391.4362500000002</v>
      </c>
      <c r="E16" s="28">
        <f>D16</f>
        <v>2391.4362500000002</v>
      </c>
      <c r="F16" s="29">
        <f>C16-D16</f>
        <v>48701.563750000001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48701.563750000001</v>
      </c>
      <c r="D17" s="28">
        <f t="shared" ref="D17:D41" si="3">IF(B17="","",IF(B17=$F$6+$D$10,$D$7*$F$7*(360-$F$8)/360,$D$7*$F$7))</f>
        <v>2554.65</v>
      </c>
      <c r="E17" s="28">
        <f t="shared" ref="E17:E41" si="4">IF(OR(E16=$D$7,E16=""),"",E16+D17)</f>
        <v>4946.0862500000003</v>
      </c>
      <c r="F17" s="29">
        <f t="shared" ref="F17:F41" si="5">IF(OR(E16=$D$7,E16=""),"",C17-D17)</f>
        <v>46146.91375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46146.91375</v>
      </c>
      <c r="D18" s="28">
        <f t="shared" si="3"/>
        <v>2554.65</v>
      </c>
      <c r="E18" s="28">
        <f t="shared" si="4"/>
        <v>7500.7362499999999</v>
      </c>
      <c r="F18" s="29">
        <f t="shared" si="5"/>
        <v>43592.263749999998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43592.263749999998</v>
      </c>
      <c r="D19" s="28">
        <f t="shared" si="3"/>
        <v>2554.65</v>
      </c>
      <c r="E19" s="28">
        <f t="shared" si="4"/>
        <v>10055.38625</v>
      </c>
      <c r="F19" s="29">
        <f t="shared" si="5"/>
        <v>41037.613749999997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41037.613749999997</v>
      </c>
      <c r="D20" s="28">
        <f t="shared" si="3"/>
        <v>2554.65</v>
      </c>
      <c r="E20" s="28">
        <f t="shared" si="4"/>
        <v>12610.036249999999</v>
      </c>
      <c r="F20" s="29">
        <f t="shared" si="5"/>
        <v>38482.963749999995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38482.963749999995</v>
      </c>
      <c r="D21" s="28">
        <f t="shared" si="3"/>
        <v>2554.65</v>
      </c>
      <c r="E21" s="28">
        <f t="shared" si="4"/>
        <v>15164.686249999999</v>
      </c>
      <c r="F21" s="29">
        <f t="shared" si="5"/>
        <v>35928.313749999994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35928.313749999994</v>
      </c>
      <c r="D22" s="28">
        <f t="shared" si="3"/>
        <v>2554.65</v>
      </c>
      <c r="E22" s="28">
        <f t="shared" si="4"/>
        <v>17719.33625</v>
      </c>
      <c r="F22" s="29">
        <f t="shared" si="5"/>
        <v>33373.663749999992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33373.663749999992</v>
      </c>
      <c r="D23" s="28">
        <f t="shared" si="3"/>
        <v>2554.65</v>
      </c>
      <c r="E23" s="28">
        <f t="shared" si="4"/>
        <v>20273.986250000002</v>
      </c>
      <c r="F23" s="29">
        <f t="shared" si="5"/>
        <v>30819.013749999991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30819.013749999991</v>
      </c>
      <c r="D24" s="28">
        <f t="shared" si="3"/>
        <v>2554.65</v>
      </c>
      <c r="E24" s="28">
        <f t="shared" si="4"/>
        <v>22828.636250000003</v>
      </c>
      <c r="F24" s="29">
        <f t="shared" si="5"/>
        <v>28264.36374999999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28264.36374999999</v>
      </c>
      <c r="D25" s="28">
        <f t="shared" si="3"/>
        <v>2554.65</v>
      </c>
      <c r="E25" s="28">
        <f t="shared" si="4"/>
        <v>25383.286250000005</v>
      </c>
      <c r="F25" s="29">
        <f t="shared" si="5"/>
        <v>25709.713749999988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25709.713749999988</v>
      </c>
      <c r="D26" s="28">
        <f t="shared" si="3"/>
        <v>2554.65</v>
      </c>
      <c r="E26" s="28">
        <f t="shared" si="4"/>
        <v>27937.936250000006</v>
      </c>
      <c r="F26" s="29">
        <f t="shared" si="5"/>
        <v>23155.063749999987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23155.063749999987</v>
      </c>
      <c r="D27" s="28">
        <f t="shared" si="3"/>
        <v>2554.65</v>
      </c>
      <c r="E27" s="28">
        <f t="shared" si="4"/>
        <v>30492.586250000008</v>
      </c>
      <c r="F27" s="29">
        <f t="shared" si="5"/>
        <v>20600.413749999985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20600.413749999985</v>
      </c>
      <c r="D28" s="28">
        <f t="shared" si="3"/>
        <v>2554.65</v>
      </c>
      <c r="E28" s="28">
        <f t="shared" si="4"/>
        <v>33047.236250000009</v>
      </c>
      <c r="F28" s="29">
        <f t="shared" si="5"/>
        <v>18045.763749999984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18045.763749999984</v>
      </c>
      <c r="D29" s="28">
        <f t="shared" si="3"/>
        <v>2554.65</v>
      </c>
      <c r="E29" s="28">
        <f t="shared" si="4"/>
        <v>35601.88625000001</v>
      </c>
      <c r="F29" s="29">
        <f t="shared" si="5"/>
        <v>15491.113749999984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15491.113749999984</v>
      </c>
      <c r="D30" s="28">
        <f t="shared" si="3"/>
        <v>2554.65</v>
      </c>
      <c r="E30" s="28">
        <f t="shared" si="4"/>
        <v>38156.536250000012</v>
      </c>
      <c r="F30" s="29">
        <f t="shared" si="5"/>
        <v>12936.463749999984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12936.463749999984</v>
      </c>
      <c r="D31" s="28">
        <f t="shared" si="3"/>
        <v>2554.65</v>
      </c>
      <c r="E31" s="28">
        <f t="shared" si="4"/>
        <v>40711.186250000013</v>
      </c>
      <c r="F31" s="29">
        <f t="shared" si="5"/>
        <v>10381.813749999985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10381.813749999985</v>
      </c>
      <c r="D32" s="28">
        <f t="shared" si="3"/>
        <v>2554.65</v>
      </c>
      <c r="E32" s="28">
        <f t="shared" si="4"/>
        <v>43265.836250000015</v>
      </c>
      <c r="F32" s="29">
        <f t="shared" si="5"/>
        <v>7827.1637499999852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7827.1637499999852</v>
      </c>
      <c r="D33" s="28">
        <f t="shared" si="3"/>
        <v>2554.65</v>
      </c>
      <c r="E33" s="28">
        <f t="shared" si="4"/>
        <v>45820.486250000016</v>
      </c>
      <c r="F33" s="29">
        <f t="shared" si="5"/>
        <v>5272.5137499999855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5272.5137499999855</v>
      </c>
      <c r="D34" s="28">
        <f t="shared" si="3"/>
        <v>2554.65</v>
      </c>
      <c r="E34" s="28">
        <f t="shared" si="4"/>
        <v>48375.136250000018</v>
      </c>
      <c r="F34" s="29">
        <f t="shared" si="5"/>
        <v>2717.8637499999854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2717.8637499999854</v>
      </c>
      <c r="D35" s="28">
        <f t="shared" si="3"/>
        <v>2554.65</v>
      </c>
      <c r="E35" s="28">
        <f t="shared" si="4"/>
        <v>50929.786250000019</v>
      </c>
      <c r="F35" s="29">
        <f t="shared" si="5"/>
        <v>163.21374999998534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163.21374999998534</v>
      </c>
      <c r="D36" s="28">
        <f t="shared" si="3"/>
        <v>163.21375</v>
      </c>
      <c r="E36" s="28">
        <f t="shared" si="4"/>
        <v>51093.000000000022</v>
      </c>
      <c r="F36" s="29">
        <f t="shared" si="5"/>
        <v>-1.4665602066088468E-11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opLeftCell="A13" workbookViewId="0">
      <selection activeCell="L30" sqref="L30"/>
    </sheetView>
  </sheetViews>
  <sheetFormatPr baseColWidth="10" defaultRowHeight="14.4" x14ac:dyDescent="0.3"/>
  <cols>
    <col min="1" max="1" width="7.44140625" style="56" customWidth="1"/>
    <col min="2" max="2" width="11" style="56" customWidth="1"/>
    <col min="3" max="3" width="14.33203125" style="56" customWidth="1"/>
    <col min="4" max="4" width="14" style="56" customWidth="1"/>
    <col min="5" max="5" width="20.44140625" style="56" customWidth="1"/>
    <col min="6" max="6" width="17.44140625" style="56" customWidth="1"/>
    <col min="7" max="7" width="0.109375" style="56" customWidth="1"/>
    <col min="8" max="256" width="11.44140625" style="56"/>
    <col min="257" max="257" width="7.44140625" style="56" customWidth="1"/>
    <col min="258" max="258" width="11" style="56" customWidth="1"/>
    <col min="259" max="259" width="14.33203125" style="56" customWidth="1"/>
    <col min="260" max="260" width="14" style="56" customWidth="1"/>
    <col min="261" max="261" width="20.44140625" style="56" customWidth="1"/>
    <col min="262" max="262" width="17.44140625" style="56" customWidth="1"/>
    <col min="263" max="263" width="0.109375" style="56" customWidth="1"/>
    <col min="264" max="512" width="11.44140625" style="56"/>
    <col min="513" max="513" width="7.44140625" style="56" customWidth="1"/>
    <col min="514" max="514" width="11" style="56" customWidth="1"/>
    <col min="515" max="515" width="14.33203125" style="56" customWidth="1"/>
    <col min="516" max="516" width="14" style="56" customWidth="1"/>
    <col min="517" max="517" width="20.44140625" style="56" customWidth="1"/>
    <col min="518" max="518" width="17.44140625" style="56" customWidth="1"/>
    <col min="519" max="519" width="0.109375" style="56" customWidth="1"/>
    <col min="520" max="768" width="11.44140625" style="56"/>
    <col min="769" max="769" width="7.44140625" style="56" customWidth="1"/>
    <col min="770" max="770" width="11" style="56" customWidth="1"/>
    <col min="771" max="771" width="14.33203125" style="56" customWidth="1"/>
    <col min="772" max="772" width="14" style="56" customWidth="1"/>
    <col min="773" max="773" width="20.44140625" style="56" customWidth="1"/>
    <col min="774" max="774" width="17.44140625" style="56" customWidth="1"/>
    <col min="775" max="775" width="0.109375" style="56" customWidth="1"/>
    <col min="776" max="1024" width="11.44140625" style="56"/>
    <col min="1025" max="1025" width="7.44140625" style="56" customWidth="1"/>
    <col min="1026" max="1026" width="11" style="56" customWidth="1"/>
    <col min="1027" max="1027" width="14.33203125" style="56" customWidth="1"/>
    <col min="1028" max="1028" width="14" style="56" customWidth="1"/>
    <col min="1029" max="1029" width="20.44140625" style="56" customWidth="1"/>
    <col min="1030" max="1030" width="17.44140625" style="56" customWidth="1"/>
    <col min="1031" max="1031" width="0.109375" style="56" customWidth="1"/>
    <col min="1032" max="1280" width="11.44140625" style="56"/>
    <col min="1281" max="1281" width="7.44140625" style="56" customWidth="1"/>
    <col min="1282" max="1282" width="11" style="56" customWidth="1"/>
    <col min="1283" max="1283" width="14.33203125" style="56" customWidth="1"/>
    <col min="1284" max="1284" width="14" style="56" customWidth="1"/>
    <col min="1285" max="1285" width="20.44140625" style="56" customWidth="1"/>
    <col min="1286" max="1286" width="17.44140625" style="56" customWidth="1"/>
    <col min="1287" max="1287" width="0.109375" style="56" customWidth="1"/>
    <col min="1288" max="1536" width="11.44140625" style="56"/>
    <col min="1537" max="1537" width="7.44140625" style="56" customWidth="1"/>
    <col min="1538" max="1538" width="11" style="56" customWidth="1"/>
    <col min="1539" max="1539" width="14.33203125" style="56" customWidth="1"/>
    <col min="1540" max="1540" width="14" style="56" customWidth="1"/>
    <col min="1541" max="1541" width="20.44140625" style="56" customWidth="1"/>
    <col min="1542" max="1542" width="17.44140625" style="56" customWidth="1"/>
    <col min="1543" max="1543" width="0.109375" style="56" customWidth="1"/>
    <col min="1544" max="1792" width="11.44140625" style="56"/>
    <col min="1793" max="1793" width="7.44140625" style="56" customWidth="1"/>
    <col min="1794" max="1794" width="11" style="56" customWidth="1"/>
    <col min="1795" max="1795" width="14.33203125" style="56" customWidth="1"/>
    <col min="1796" max="1796" width="14" style="56" customWidth="1"/>
    <col min="1797" max="1797" width="20.44140625" style="56" customWidth="1"/>
    <col min="1798" max="1798" width="17.44140625" style="56" customWidth="1"/>
    <col min="1799" max="1799" width="0.109375" style="56" customWidth="1"/>
    <col min="1800" max="2048" width="11.44140625" style="56"/>
    <col min="2049" max="2049" width="7.44140625" style="56" customWidth="1"/>
    <col min="2050" max="2050" width="11" style="56" customWidth="1"/>
    <col min="2051" max="2051" width="14.33203125" style="56" customWidth="1"/>
    <col min="2052" max="2052" width="14" style="56" customWidth="1"/>
    <col min="2053" max="2053" width="20.44140625" style="56" customWidth="1"/>
    <col min="2054" max="2054" width="17.44140625" style="56" customWidth="1"/>
    <col min="2055" max="2055" width="0.109375" style="56" customWidth="1"/>
    <col min="2056" max="2304" width="11.44140625" style="56"/>
    <col min="2305" max="2305" width="7.44140625" style="56" customWidth="1"/>
    <col min="2306" max="2306" width="11" style="56" customWidth="1"/>
    <col min="2307" max="2307" width="14.33203125" style="56" customWidth="1"/>
    <col min="2308" max="2308" width="14" style="56" customWidth="1"/>
    <col min="2309" max="2309" width="20.44140625" style="56" customWidth="1"/>
    <col min="2310" max="2310" width="17.44140625" style="56" customWidth="1"/>
    <col min="2311" max="2311" width="0.109375" style="56" customWidth="1"/>
    <col min="2312" max="2560" width="11.44140625" style="56"/>
    <col min="2561" max="2561" width="7.44140625" style="56" customWidth="1"/>
    <col min="2562" max="2562" width="11" style="56" customWidth="1"/>
    <col min="2563" max="2563" width="14.33203125" style="56" customWidth="1"/>
    <col min="2564" max="2564" width="14" style="56" customWidth="1"/>
    <col min="2565" max="2565" width="20.44140625" style="56" customWidth="1"/>
    <col min="2566" max="2566" width="17.44140625" style="56" customWidth="1"/>
    <col min="2567" max="2567" width="0.109375" style="56" customWidth="1"/>
    <col min="2568" max="2816" width="11.44140625" style="56"/>
    <col min="2817" max="2817" width="7.44140625" style="56" customWidth="1"/>
    <col min="2818" max="2818" width="11" style="56" customWidth="1"/>
    <col min="2819" max="2819" width="14.33203125" style="56" customWidth="1"/>
    <col min="2820" max="2820" width="14" style="56" customWidth="1"/>
    <col min="2821" max="2821" width="20.44140625" style="56" customWidth="1"/>
    <col min="2822" max="2822" width="17.44140625" style="56" customWidth="1"/>
    <col min="2823" max="2823" width="0.109375" style="56" customWidth="1"/>
    <col min="2824" max="3072" width="11.44140625" style="56"/>
    <col min="3073" max="3073" width="7.44140625" style="56" customWidth="1"/>
    <col min="3074" max="3074" width="11" style="56" customWidth="1"/>
    <col min="3075" max="3075" width="14.33203125" style="56" customWidth="1"/>
    <col min="3076" max="3076" width="14" style="56" customWidth="1"/>
    <col min="3077" max="3077" width="20.44140625" style="56" customWidth="1"/>
    <col min="3078" max="3078" width="17.44140625" style="56" customWidth="1"/>
    <col min="3079" max="3079" width="0.109375" style="56" customWidth="1"/>
    <col min="3080" max="3328" width="11.44140625" style="56"/>
    <col min="3329" max="3329" width="7.44140625" style="56" customWidth="1"/>
    <col min="3330" max="3330" width="11" style="56" customWidth="1"/>
    <col min="3331" max="3331" width="14.33203125" style="56" customWidth="1"/>
    <col min="3332" max="3332" width="14" style="56" customWidth="1"/>
    <col min="3333" max="3333" width="20.44140625" style="56" customWidth="1"/>
    <col min="3334" max="3334" width="17.44140625" style="56" customWidth="1"/>
    <col min="3335" max="3335" width="0.109375" style="56" customWidth="1"/>
    <col min="3336" max="3584" width="11.44140625" style="56"/>
    <col min="3585" max="3585" width="7.44140625" style="56" customWidth="1"/>
    <col min="3586" max="3586" width="11" style="56" customWidth="1"/>
    <col min="3587" max="3587" width="14.33203125" style="56" customWidth="1"/>
    <col min="3588" max="3588" width="14" style="56" customWidth="1"/>
    <col min="3589" max="3589" width="20.44140625" style="56" customWidth="1"/>
    <col min="3590" max="3590" width="17.44140625" style="56" customWidth="1"/>
    <col min="3591" max="3591" width="0.109375" style="56" customWidth="1"/>
    <col min="3592" max="3840" width="11.44140625" style="56"/>
    <col min="3841" max="3841" width="7.44140625" style="56" customWidth="1"/>
    <col min="3842" max="3842" width="11" style="56" customWidth="1"/>
    <col min="3843" max="3843" width="14.33203125" style="56" customWidth="1"/>
    <col min="3844" max="3844" width="14" style="56" customWidth="1"/>
    <col min="3845" max="3845" width="20.44140625" style="56" customWidth="1"/>
    <col min="3846" max="3846" width="17.44140625" style="56" customWidth="1"/>
    <col min="3847" max="3847" width="0.109375" style="56" customWidth="1"/>
    <col min="3848" max="4096" width="11.44140625" style="56"/>
    <col min="4097" max="4097" width="7.44140625" style="56" customWidth="1"/>
    <col min="4098" max="4098" width="11" style="56" customWidth="1"/>
    <col min="4099" max="4099" width="14.33203125" style="56" customWidth="1"/>
    <col min="4100" max="4100" width="14" style="56" customWidth="1"/>
    <col min="4101" max="4101" width="20.44140625" style="56" customWidth="1"/>
    <col min="4102" max="4102" width="17.44140625" style="56" customWidth="1"/>
    <col min="4103" max="4103" width="0.109375" style="56" customWidth="1"/>
    <col min="4104" max="4352" width="11.44140625" style="56"/>
    <col min="4353" max="4353" width="7.44140625" style="56" customWidth="1"/>
    <col min="4354" max="4354" width="11" style="56" customWidth="1"/>
    <col min="4355" max="4355" width="14.33203125" style="56" customWidth="1"/>
    <col min="4356" max="4356" width="14" style="56" customWidth="1"/>
    <col min="4357" max="4357" width="20.44140625" style="56" customWidth="1"/>
    <col min="4358" max="4358" width="17.44140625" style="56" customWidth="1"/>
    <col min="4359" max="4359" width="0.109375" style="56" customWidth="1"/>
    <col min="4360" max="4608" width="11.44140625" style="56"/>
    <col min="4609" max="4609" width="7.44140625" style="56" customWidth="1"/>
    <col min="4610" max="4610" width="11" style="56" customWidth="1"/>
    <col min="4611" max="4611" width="14.33203125" style="56" customWidth="1"/>
    <col min="4612" max="4612" width="14" style="56" customWidth="1"/>
    <col min="4613" max="4613" width="20.44140625" style="56" customWidth="1"/>
    <col min="4614" max="4614" width="17.44140625" style="56" customWidth="1"/>
    <col min="4615" max="4615" width="0.109375" style="56" customWidth="1"/>
    <col min="4616" max="4864" width="11.44140625" style="56"/>
    <col min="4865" max="4865" width="7.44140625" style="56" customWidth="1"/>
    <col min="4866" max="4866" width="11" style="56" customWidth="1"/>
    <col min="4867" max="4867" width="14.33203125" style="56" customWidth="1"/>
    <col min="4868" max="4868" width="14" style="56" customWidth="1"/>
    <col min="4869" max="4869" width="20.44140625" style="56" customWidth="1"/>
    <col min="4870" max="4870" width="17.44140625" style="56" customWidth="1"/>
    <col min="4871" max="4871" width="0.109375" style="56" customWidth="1"/>
    <col min="4872" max="5120" width="11.44140625" style="56"/>
    <col min="5121" max="5121" width="7.44140625" style="56" customWidth="1"/>
    <col min="5122" max="5122" width="11" style="56" customWidth="1"/>
    <col min="5123" max="5123" width="14.33203125" style="56" customWidth="1"/>
    <col min="5124" max="5124" width="14" style="56" customWidth="1"/>
    <col min="5125" max="5125" width="20.44140625" style="56" customWidth="1"/>
    <col min="5126" max="5126" width="17.44140625" style="56" customWidth="1"/>
    <col min="5127" max="5127" width="0.109375" style="56" customWidth="1"/>
    <col min="5128" max="5376" width="11.44140625" style="56"/>
    <col min="5377" max="5377" width="7.44140625" style="56" customWidth="1"/>
    <col min="5378" max="5378" width="11" style="56" customWidth="1"/>
    <col min="5379" max="5379" width="14.33203125" style="56" customWidth="1"/>
    <col min="5380" max="5380" width="14" style="56" customWidth="1"/>
    <col min="5381" max="5381" width="20.44140625" style="56" customWidth="1"/>
    <col min="5382" max="5382" width="17.44140625" style="56" customWidth="1"/>
    <col min="5383" max="5383" width="0.109375" style="56" customWidth="1"/>
    <col min="5384" max="5632" width="11.44140625" style="56"/>
    <col min="5633" max="5633" width="7.44140625" style="56" customWidth="1"/>
    <col min="5634" max="5634" width="11" style="56" customWidth="1"/>
    <col min="5635" max="5635" width="14.33203125" style="56" customWidth="1"/>
    <col min="5636" max="5636" width="14" style="56" customWidth="1"/>
    <col min="5637" max="5637" width="20.44140625" style="56" customWidth="1"/>
    <col min="5638" max="5638" width="17.44140625" style="56" customWidth="1"/>
    <col min="5639" max="5639" width="0.109375" style="56" customWidth="1"/>
    <col min="5640" max="5888" width="11.44140625" style="56"/>
    <col min="5889" max="5889" width="7.44140625" style="56" customWidth="1"/>
    <col min="5890" max="5890" width="11" style="56" customWidth="1"/>
    <col min="5891" max="5891" width="14.33203125" style="56" customWidth="1"/>
    <col min="5892" max="5892" width="14" style="56" customWidth="1"/>
    <col min="5893" max="5893" width="20.44140625" style="56" customWidth="1"/>
    <col min="5894" max="5894" width="17.44140625" style="56" customWidth="1"/>
    <col min="5895" max="5895" width="0.109375" style="56" customWidth="1"/>
    <col min="5896" max="6144" width="11.44140625" style="56"/>
    <col min="6145" max="6145" width="7.44140625" style="56" customWidth="1"/>
    <col min="6146" max="6146" width="11" style="56" customWidth="1"/>
    <col min="6147" max="6147" width="14.33203125" style="56" customWidth="1"/>
    <col min="6148" max="6148" width="14" style="56" customWidth="1"/>
    <col min="6149" max="6149" width="20.44140625" style="56" customWidth="1"/>
    <col min="6150" max="6150" width="17.44140625" style="56" customWidth="1"/>
    <col min="6151" max="6151" width="0.109375" style="56" customWidth="1"/>
    <col min="6152" max="6400" width="11.44140625" style="56"/>
    <col min="6401" max="6401" width="7.44140625" style="56" customWidth="1"/>
    <col min="6402" max="6402" width="11" style="56" customWidth="1"/>
    <col min="6403" max="6403" width="14.33203125" style="56" customWidth="1"/>
    <col min="6404" max="6404" width="14" style="56" customWidth="1"/>
    <col min="6405" max="6405" width="20.44140625" style="56" customWidth="1"/>
    <col min="6406" max="6406" width="17.44140625" style="56" customWidth="1"/>
    <col min="6407" max="6407" width="0.109375" style="56" customWidth="1"/>
    <col min="6408" max="6656" width="11.44140625" style="56"/>
    <col min="6657" max="6657" width="7.44140625" style="56" customWidth="1"/>
    <col min="6658" max="6658" width="11" style="56" customWidth="1"/>
    <col min="6659" max="6659" width="14.33203125" style="56" customWidth="1"/>
    <col min="6660" max="6660" width="14" style="56" customWidth="1"/>
    <col min="6661" max="6661" width="20.44140625" style="56" customWidth="1"/>
    <col min="6662" max="6662" width="17.44140625" style="56" customWidth="1"/>
    <col min="6663" max="6663" width="0.109375" style="56" customWidth="1"/>
    <col min="6664" max="6912" width="11.44140625" style="56"/>
    <col min="6913" max="6913" width="7.44140625" style="56" customWidth="1"/>
    <col min="6914" max="6914" width="11" style="56" customWidth="1"/>
    <col min="6915" max="6915" width="14.33203125" style="56" customWidth="1"/>
    <col min="6916" max="6916" width="14" style="56" customWidth="1"/>
    <col min="6917" max="6917" width="20.44140625" style="56" customWidth="1"/>
    <col min="6918" max="6918" width="17.44140625" style="56" customWidth="1"/>
    <col min="6919" max="6919" width="0.109375" style="56" customWidth="1"/>
    <col min="6920" max="7168" width="11.44140625" style="56"/>
    <col min="7169" max="7169" width="7.44140625" style="56" customWidth="1"/>
    <col min="7170" max="7170" width="11" style="56" customWidth="1"/>
    <col min="7171" max="7171" width="14.33203125" style="56" customWidth="1"/>
    <col min="7172" max="7172" width="14" style="56" customWidth="1"/>
    <col min="7173" max="7173" width="20.44140625" style="56" customWidth="1"/>
    <col min="7174" max="7174" width="17.44140625" style="56" customWidth="1"/>
    <col min="7175" max="7175" width="0.109375" style="56" customWidth="1"/>
    <col min="7176" max="7424" width="11.44140625" style="56"/>
    <col min="7425" max="7425" width="7.44140625" style="56" customWidth="1"/>
    <col min="7426" max="7426" width="11" style="56" customWidth="1"/>
    <col min="7427" max="7427" width="14.33203125" style="56" customWidth="1"/>
    <col min="7428" max="7428" width="14" style="56" customWidth="1"/>
    <col min="7429" max="7429" width="20.44140625" style="56" customWidth="1"/>
    <col min="7430" max="7430" width="17.44140625" style="56" customWidth="1"/>
    <col min="7431" max="7431" width="0.109375" style="56" customWidth="1"/>
    <col min="7432" max="7680" width="11.44140625" style="56"/>
    <col min="7681" max="7681" width="7.44140625" style="56" customWidth="1"/>
    <col min="7682" max="7682" width="11" style="56" customWidth="1"/>
    <col min="7683" max="7683" width="14.33203125" style="56" customWidth="1"/>
    <col min="7684" max="7684" width="14" style="56" customWidth="1"/>
    <col min="7685" max="7685" width="20.44140625" style="56" customWidth="1"/>
    <col min="7686" max="7686" width="17.44140625" style="56" customWidth="1"/>
    <col min="7687" max="7687" width="0.109375" style="56" customWidth="1"/>
    <col min="7688" max="7936" width="11.44140625" style="56"/>
    <col min="7937" max="7937" width="7.44140625" style="56" customWidth="1"/>
    <col min="7938" max="7938" width="11" style="56" customWidth="1"/>
    <col min="7939" max="7939" width="14.33203125" style="56" customWidth="1"/>
    <col min="7940" max="7940" width="14" style="56" customWidth="1"/>
    <col min="7941" max="7941" width="20.44140625" style="56" customWidth="1"/>
    <col min="7942" max="7942" width="17.44140625" style="56" customWidth="1"/>
    <col min="7943" max="7943" width="0.109375" style="56" customWidth="1"/>
    <col min="7944" max="8192" width="11.44140625" style="56"/>
    <col min="8193" max="8193" width="7.44140625" style="56" customWidth="1"/>
    <col min="8194" max="8194" width="11" style="56" customWidth="1"/>
    <col min="8195" max="8195" width="14.33203125" style="56" customWidth="1"/>
    <col min="8196" max="8196" width="14" style="56" customWidth="1"/>
    <col min="8197" max="8197" width="20.44140625" style="56" customWidth="1"/>
    <col min="8198" max="8198" width="17.44140625" style="56" customWidth="1"/>
    <col min="8199" max="8199" width="0.109375" style="56" customWidth="1"/>
    <col min="8200" max="8448" width="11.44140625" style="56"/>
    <col min="8449" max="8449" width="7.44140625" style="56" customWidth="1"/>
    <col min="8450" max="8450" width="11" style="56" customWidth="1"/>
    <col min="8451" max="8451" width="14.33203125" style="56" customWidth="1"/>
    <col min="8452" max="8452" width="14" style="56" customWidth="1"/>
    <col min="8453" max="8453" width="20.44140625" style="56" customWidth="1"/>
    <col min="8454" max="8454" width="17.44140625" style="56" customWidth="1"/>
    <col min="8455" max="8455" width="0.109375" style="56" customWidth="1"/>
    <col min="8456" max="8704" width="11.44140625" style="56"/>
    <col min="8705" max="8705" width="7.44140625" style="56" customWidth="1"/>
    <col min="8706" max="8706" width="11" style="56" customWidth="1"/>
    <col min="8707" max="8707" width="14.33203125" style="56" customWidth="1"/>
    <col min="8708" max="8708" width="14" style="56" customWidth="1"/>
    <col min="8709" max="8709" width="20.44140625" style="56" customWidth="1"/>
    <col min="8710" max="8710" width="17.44140625" style="56" customWidth="1"/>
    <col min="8711" max="8711" width="0.109375" style="56" customWidth="1"/>
    <col min="8712" max="8960" width="11.44140625" style="56"/>
    <col min="8961" max="8961" width="7.44140625" style="56" customWidth="1"/>
    <col min="8962" max="8962" width="11" style="56" customWidth="1"/>
    <col min="8963" max="8963" width="14.33203125" style="56" customWidth="1"/>
    <col min="8964" max="8964" width="14" style="56" customWidth="1"/>
    <col min="8965" max="8965" width="20.44140625" style="56" customWidth="1"/>
    <col min="8966" max="8966" width="17.44140625" style="56" customWidth="1"/>
    <col min="8967" max="8967" width="0.109375" style="56" customWidth="1"/>
    <col min="8968" max="9216" width="11.44140625" style="56"/>
    <col min="9217" max="9217" width="7.44140625" style="56" customWidth="1"/>
    <col min="9218" max="9218" width="11" style="56" customWidth="1"/>
    <col min="9219" max="9219" width="14.33203125" style="56" customWidth="1"/>
    <col min="9220" max="9220" width="14" style="56" customWidth="1"/>
    <col min="9221" max="9221" width="20.44140625" style="56" customWidth="1"/>
    <col min="9222" max="9222" width="17.44140625" style="56" customWidth="1"/>
    <col min="9223" max="9223" width="0.109375" style="56" customWidth="1"/>
    <col min="9224" max="9472" width="11.44140625" style="56"/>
    <col min="9473" max="9473" width="7.44140625" style="56" customWidth="1"/>
    <col min="9474" max="9474" width="11" style="56" customWidth="1"/>
    <col min="9475" max="9475" width="14.33203125" style="56" customWidth="1"/>
    <col min="9476" max="9476" width="14" style="56" customWidth="1"/>
    <col min="9477" max="9477" width="20.44140625" style="56" customWidth="1"/>
    <col min="9478" max="9478" width="17.44140625" style="56" customWidth="1"/>
    <col min="9479" max="9479" width="0.109375" style="56" customWidth="1"/>
    <col min="9480" max="9728" width="11.44140625" style="56"/>
    <col min="9729" max="9729" width="7.44140625" style="56" customWidth="1"/>
    <col min="9730" max="9730" width="11" style="56" customWidth="1"/>
    <col min="9731" max="9731" width="14.33203125" style="56" customWidth="1"/>
    <col min="9732" max="9732" width="14" style="56" customWidth="1"/>
    <col min="9733" max="9733" width="20.44140625" style="56" customWidth="1"/>
    <col min="9734" max="9734" width="17.44140625" style="56" customWidth="1"/>
    <col min="9735" max="9735" width="0.109375" style="56" customWidth="1"/>
    <col min="9736" max="9984" width="11.44140625" style="56"/>
    <col min="9985" max="9985" width="7.44140625" style="56" customWidth="1"/>
    <col min="9986" max="9986" width="11" style="56" customWidth="1"/>
    <col min="9987" max="9987" width="14.33203125" style="56" customWidth="1"/>
    <col min="9988" max="9988" width="14" style="56" customWidth="1"/>
    <col min="9989" max="9989" width="20.44140625" style="56" customWidth="1"/>
    <col min="9990" max="9990" width="17.44140625" style="56" customWidth="1"/>
    <col min="9991" max="9991" width="0.109375" style="56" customWidth="1"/>
    <col min="9992" max="10240" width="11.44140625" style="56"/>
    <col min="10241" max="10241" width="7.44140625" style="56" customWidth="1"/>
    <col min="10242" max="10242" width="11" style="56" customWidth="1"/>
    <col min="10243" max="10243" width="14.33203125" style="56" customWidth="1"/>
    <col min="10244" max="10244" width="14" style="56" customWidth="1"/>
    <col min="10245" max="10245" width="20.44140625" style="56" customWidth="1"/>
    <col min="10246" max="10246" width="17.44140625" style="56" customWidth="1"/>
    <col min="10247" max="10247" width="0.109375" style="56" customWidth="1"/>
    <col min="10248" max="10496" width="11.44140625" style="56"/>
    <col min="10497" max="10497" width="7.44140625" style="56" customWidth="1"/>
    <col min="10498" max="10498" width="11" style="56" customWidth="1"/>
    <col min="10499" max="10499" width="14.33203125" style="56" customWidth="1"/>
    <col min="10500" max="10500" width="14" style="56" customWidth="1"/>
    <col min="10501" max="10501" width="20.44140625" style="56" customWidth="1"/>
    <col min="10502" max="10502" width="17.44140625" style="56" customWidth="1"/>
    <col min="10503" max="10503" width="0.109375" style="56" customWidth="1"/>
    <col min="10504" max="10752" width="11.44140625" style="56"/>
    <col min="10753" max="10753" width="7.44140625" style="56" customWidth="1"/>
    <col min="10754" max="10754" width="11" style="56" customWidth="1"/>
    <col min="10755" max="10755" width="14.33203125" style="56" customWidth="1"/>
    <col min="10756" max="10756" width="14" style="56" customWidth="1"/>
    <col min="10757" max="10757" width="20.44140625" style="56" customWidth="1"/>
    <col min="10758" max="10758" width="17.44140625" style="56" customWidth="1"/>
    <col min="10759" max="10759" width="0.109375" style="56" customWidth="1"/>
    <col min="10760" max="11008" width="11.44140625" style="56"/>
    <col min="11009" max="11009" width="7.44140625" style="56" customWidth="1"/>
    <col min="11010" max="11010" width="11" style="56" customWidth="1"/>
    <col min="11011" max="11011" width="14.33203125" style="56" customWidth="1"/>
    <col min="11012" max="11012" width="14" style="56" customWidth="1"/>
    <col min="11013" max="11013" width="20.44140625" style="56" customWidth="1"/>
    <col min="11014" max="11014" width="17.44140625" style="56" customWidth="1"/>
    <col min="11015" max="11015" width="0.109375" style="56" customWidth="1"/>
    <col min="11016" max="11264" width="11.44140625" style="56"/>
    <col min="11265" max="11265" width="7.44140625" style="56" customWidth="1"/>
    <col min="11266" max="11266" width="11" style="56" customWidth="1"/>
    <col min="11267" max="11267" width="14.33203125" style="56" customWidth="1"/>
    <col min="11268" max="11268" width="14" style="56" customWidth="1"/>
    <col min="11269" max="11269" width="20.44140625" style="56" customWidth="1"/>
    <col min="11270" max="11270" width="17.44140625" style="56" customWidth="1"/>
    <col min="11271" max="11271" width="0.109375" style="56" customWidth="1"/>
    <col min="11272" max="11520" width="11.44140625" style="56"/>
    <col min="11521" max="11521" width="7.44140625" style="56" customWidth="1"/>
    <col min="11522" max="11522" width="11" style="56" customWidth="1"/>
    <col min="11523" max="11523" width="14.33203125" style="56" customWidth="1"/>
    <col min="11524" max="11524" width="14" style="56" customWidth="1"/>
    <col min="11525" max="11525" width="20.44140625" style="56" customWidth="1"/>
    <col min="11526" max="11526" width="17.44140625" style="56" customWidth="1"/>
    <col min="11527" max="11527" width="0.109375" style="56" customWidth="1"/>
    <col min="11528" max="11776" width="11.44140625" style="56"/>
    <col min="11777" max="11777" width="7.44140625" style="56" customWidth="1"/>
    <col min="11778" max="11778" width="11" style="56" customWidth="1"/>
    <col min="11779" max="11779" width="14.33203125" style="56" customWidth="1"/>
    <col min="11780" max="11780" width="14" style="56" customWidth="1"/>
    <col min="11781" max="11781" width="20.44140625" style="56" customWidth="1"/>
    <col min="11782" max="11782" width="17.44140625" style="56" customWidth="1"/>
    <col min="11783" max="11783" width="0.109375" style="56" customWidth="1"/>
    <col min="11784" max="12032" width="11.44140625" style="56"/>
    <col min="12033" max="12033" width="7.44140625" style="56" customWidth="1"/>
    <col min="12034" max="12034" width="11" style="56" customWidth="1"/>
    <col min="12035" max="12035" width="14.33203125" style="56" customWidth="1"/>
    <col min="12036" max="12036" width="14" style="56" customWidth="1"/>
    <col min="12037" max="12037" width="20.44140625" style="56" customWidth="1"/>
    <col min="12038" max="12038" width="17.44140625" style="56" customWidth="1"/>
    <col min="12039" max="12039" width="0.109375" style="56" customWidth="1"/>
    <col min="12040" max="12288" width="11.44140625" style="56"/>
    <col min="12289" max="12289" width="7.44140625" style="56" customWidth="1"/>
    <col min="12290" max="12290" width="11" style="56" customWidth="1"/>
    <col min="12291" max="12291" width="14.33203125" style="56" customWidth="1"/>
    <col min="12292" max="12292" width="14" style="56" customWidth="1"/>
    <col min="12293" max="12293" width="20.44140625" style="56" customWidth="1"/>
    <col min="12294" max="12294" width="17.44140625" style="56" customWidth="1"/>
    <col min="12295" max="12295" width="0.109375" style="56" customWidth="1"/>
    <col min="12296" max="12544" width="11.44140625" style="56"/>
    <col min="12545" max="12545" width="7.44140625" style="56" customWidth="1"/>
    <col min="12546" max="12546" width="11" style="56" customWidth="1"/>
    <col min="12547" max="12547" width="14.33203125" style="56" customWidth="1"/>
    <col min="12548" max="12548" width="14" style="56" customWidth="1"/>
    <col min="12549" max="12549" width="20.44140625" style="56" customWidth="1"/>
    <col min="12550" max="12550" width="17.44140625" style="56" customWidth="1"/>
    <col min="12551" max="12551" width="0.109375" style="56" customWidth="1"/>
    <col min="12552" max="12800" width="11.44140625" style="56"/>
    <col min="12801" max="12801" width="7.44140625" style="56" customWidth="1"/>
    <col min="12802" max="12802" width="11" style="56" customWidth="1"/>
    <col min="12803" max="12803" width="14.33203125" style="56" customWidth="1"/>
    <col min="12804" max="12804" width="14" style="56" customWidth="1"/>
    <col min="12805" max="12805" width="20.44140625" style="56" customWidth="1"/>
    <col min="12806" max="12806" width="17.44140625" style="56" customWidth="1"/>
    <col min="12807" max="12807" width="0.109375" style="56" customWidth="1"/>
    <col min="12808" max="13056" width="11.44140625" style="56"/>
    <col min="13057" max="13057" width="7.44140625" style="56" customWidth="1"/>
    <col min="13058" max="13058" width="11" style="56" customWidth="1"/>
    <col min="13059" max="13059" width="14.33203125" style="56" customWidth="1"/>
    <col min="13060" max="13060" width="14" style="56" customWidth="1"/>
    <col min="13061" max="13061" width="20.44140625" style="56" customWidth="1"/>
    <col min="13062" max="13062" width="17.44140625" style="56" customWidth="1"/>
    <col min="13063" max="13063" width="0.109375" style="56" customWidth="1"/>
    <col min="13064" max="13312" width="11.44140625" style="56"/>
    <col min="13313" max="13313" width="7.44140625" style="56" customWidth="1"/>
    <col min="13314" max="13314" width="11" style="56" customWidth="1"/>
    <col min="13315" max="13315" width="14.33203125" style="56" customWidth="1"/>
    <col min="13316" max="13316" width="14" style="56" customWidth="1"/>
    <col min="13317" max="13317" width="20.44140625" style="56" customWidth="1"/>
    <col min="13318" max="13318" width="17.44140625" style="56" customWidth="1"/>
    <col min="13319" max="13319" width="0.109375" style="56" customWidth="1"/>
    <col min="13320" max="13568" width="11.44140625" style="56"/>
    <col min="13569" max="13569" width="7.44140625" style="56" customWidth="1"/>
    <col min="13570" max="13570" width="11" style="56" customWidth="1"/>
    <col min="13571" max="13571" width="14.33203125" style="56" customWidth="1"/>
    <col min="13572" max="13572" width="14" style="56" customWidth="1"/>
    <col min="13573" max="13573" width="20.44140625" style="56" customWidth="1"/>
    <col min="13574" max="13574" width="17.44140625" style="56" customWidth="1"/>
    <col min="13575" max="13575" width="0.109375" style="56" customWidth="1"/>
    <col min="13576" max="13824" width="11.44140625" style="56"/>
    <col min="13825" max="13825" width="7.44140625" style="56" customWidth="1"/>
    <col min="13826" max="13826" width="11" style="56" customWidth="1"/>
    <col min="13827" max="13827" width="14.33203125" style="56" customWidth="1"/>
    <col min="13828" max="13828" width="14" style="56" customWidth="1"/>
    <col min="13829" max="13829" width="20.44140625" style="56" customWidth="1"/>
    <col min="13830" max="13830" width="17.44140625" style="56" customWidth="1"/>
    <col min="13831" max="13831" width="0.109375" style="56" customWidth="1"/>
    <col min="13832" max="14080" width="11.44140625" style="56"/>
    <col min="14081" max="14081" width="7.44140625" style="56" customWidth="1"/>
    <col min="14082" max="14082" width="11" style="56" customWidth="1"/>
    <col min="14083" max="14083" width="14.33203125" style="56" customWidth="1"/>
    <col min="14084" max="14084" width="14" style="56" customWidth="1"/>
    <col min="14085" max="14085" width="20.44140625" style="56" customWidth="1"/>
    <col min="14086" max="14086" width="17.44140625" style="56" customWidth="1"/>
    <col min="14087" max="14087" width="0.109375" style="56" customWidth="1"/>
    <col min="14088" max="14336" width="11.44140625" style="56"/>
    <col min="14337" max="14337" width="7.44140625" style="56" customWidth="1"/>
    <col min="14338" max="14338" width="11" style="56" customWidth="1"/>
    <col min="14339" max="14339" width="14.33203125" style="56" customWidth="1"/>
    <col min="14340" max="14340" width="14" style="56" customWidth="1"/>
    <col min="14341" max="14341" width="20.44140625" style="56" customWidth="1"/>
    <col min="14342" max="14342" width="17.44140625" style="56" customWidth="1"/>
    <col min="14343" max="14343" width="0.109375" style="56" customWidth="1"/>
    <col min="14344" max="14592" width="11.44140625" style="56"/>
    <col min="14593" max="14593" width="7.44140625" style="56" customWidth="1"/>
    <col min="14594" max="14594" width="11" style="56" customWidth="1"/>
    <col min="14595" max="14595" width="14.33203125" style="56" customWidth="1"/>
    <col min="14596" max="14596" width="14" style="56" customWidth="1"/>
    <col min="14597" max="14597" width="20.44140625" style="56" customWidth="1"/>
    <col min="14598" max="14598" width="17.44140625" style="56" customWidth="1"/>
    <col min="14599" max="14599" width="0.109375" style="56" customWidth="1"/>
    <col min="14600" max="14848" width="11.44140625" style="56"/>
    <col min="14849" max="14849" width="7.44140625" style="56" customWidth="1"/>
    <col min="14850" max="14850" width="11" style="56" customWidth="1"/>
    <col min="14851" max="14851" width="14.33203125" style="56" customWidth="1"/>
    <col min="14852" max="14852" width="14" style="56" customWidth="1"/>
    <col min="14853" max="14853" width="20.44140625" style="56" customWidth="1"/>
    <col min="14854" max="14854" width="17.44140625" style="56" customWidth="1"/>
    <col min="14855" max="14855" width="0.109375" style="56" customWidth="1"/>
    <col min="14856" max="15104" width="11.44140625" style="56"/>
    <col min="15105" max="15105" width="7.44140625" style="56" customWidth="1"/>
    <col min="15106" max="15106" width="11" style="56" customWidth="1"/>
    <col min="15107" max="15107" width="14.33203125" style="56" customWidth="1"/>
    <col min="15108" max="15108" width="14" style="56" customWidth="1"/>
    <col min="15109" max="15109" width="20.44140625" style="56" customWidth="1"/>
    <col min="15110" max="15110" width="17.44140625" style="56" customWidth="1"/>
    <col min="15111" max="15111" width="0.109375" style="56" customWidth="1"/>
    <col min="15112" max="15360" width="11.44140625" style="56"/>
    <col min="15361" max="15361" width="7.44140625" style="56" customWidth="1"/>
    <col min="15362" max="15362" width="11" style="56" customWidth="1"/>
    <col min="15363" max="15363" width="14.33203125" style="56" customWidth="1"/>
    <col min="15364" max="15364" width="14" style="56" customWidth="1"/>
    <col min="15365" max="15365" width="20.44140625" style="56" customWidth="1"/>
    <col min="15366" max="15366" width="17.44140625" style="56" customWidth="1"/>
    <col min="15367" max="15367" width="0.109375" style="56" customWidth="1"/>
    <col min="15368" max="15616" width="11.44140625" style="56"/>
    <col min="15617" max="15617" width="7.44140625" style="56" customWidth="1"/>
    <col min="15618" max="15618" width="11" style="56" customWidth="1"/>
    <col min="15619" max="15619" width="14.33203125" style="56" customWidth="1"/>
    <col min="15620" max="15620" width="14" style="56" customWidth="1"/>
    <col min="15621" max="15621" width="20.44140625" style="56" customWidth="1"/>
    <col min="15622" max="15622" width="17.44140625" style="56" customWidth="1"/>
    <col min="15623" max="15623" width="0.109375" style="56" customWidth="1"/>
    <col min="15624" max="15872" width="11.44140625" style="56"/>
    <col min="15873" max="15873" width="7.44140625" style="56" customWidth="1"/>
    <col min="15874" max="15874" width="11" style="56" customWidth="1"/>
    <col min="15875" max="15875" width="14.33203125" style="56" customWidth="1"/>
    <col min="15876" max="15876" width="14" style="56" customWidth="1"/>
    <col min="15877" max="15877" width="20.44140625" style="56" customWidth="1"/>
    <col min="15878" max="15878" width="17.44140625" style="56" customWidth="1"/>
    <col min="15879" max="15879" width="0.109375" style="56" customWidth="1"/>
    <col min="15880" max="16128" width="11.44140625" style="56"/>
    <col min="16129" max="16129" width="7.44140625" style="56" customWidth="1"/>
    <col min="16130" max="16130" width="11" style="56" customWidth="1"/>
    <col min="16131" max="16131" width="14.33203125" style="56" customWidth="1"/>
    <col min="16132" max="16132" width="14" style="56" customWidth="1"/>
    <col min="16133" max="16133" width="20.44140625" style="56" customWidth="1"/>
    <col min="16134" max="16134" width="17.44140625" style="56" customWidth="1"/>
    <col min="16135" max="16135" width="0.109375" style="56" customWidth="1"/>
    <col min="16136" max="16384" width="11.44140625" style="56"/>
  </cols>
  <sheetData>
    <row r="1" spans="1:8" ht="15" thickTop="1" x14ac:dyDescent="0.3">
      <c r="A1" s="1"/>
      <c r="B1" s="65" t="s">
        <v>42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2020</v>
      </c>
      <c r="G6" s="1"/>
    </row>
    <row r="7" spans="1:8" ht="21.9" customHeight="1" x14ac:dyDescent="0.3">
      <c r="A7" s="4"/>
      <c r="B7" s="58" t="s">
        <v>5</v>
      </c>
      <c r="C7" s="59"/>
      <c r="D7" s="8">
        <v>46710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43984</v>
      </c>
      <c r="E8" s="12" t="s">
        <v>8</v>
      </c>
      <c r="F8" s="13">
        <f>360-DAYS360(D9,D8)</f>
        <v>209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43831</v>
      </c>
      <c r="E9" s="14" t="s">
        <v>10</v>
      </c>
      <c r="F9" s="15">
        <f>DATE(YEAR(D9)+1,MONTH(D9),DAY(D9)-1)</f>
        <v>44196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51289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51501</v>
      </c>
      <c r="G11" s="1"/>
    </row>
    <row r="12" spans="1:8" ht="21.9" customHeight="1" thickTop="1" thickBot="1" x14ac:dyDescent="0.35">
      <c r="A12" s="17"/>
      <c r="B12" s="54"/>
      <c r="C12" s="55"/>
      <c r="D12" s="55"/>
      <c r="E12" s="14" t="s">
        <v>14</v>
      </c>
      <c r="F12" s="15">
        <f>DATE(YEAR(F11)-1,MONTH(F11),DAY(F11)+1)</f>
        <v>51136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2020</v>
      </c>
      <c r="C16" s="28">
        <f>D7</f>
        <v>46710</v>
      </c>
      <c r="D16" s="28">
        <f>D7*F7*F8/360</f>
        <v>1355.8875</v>
      </c>
      <c r="E16" s="28">
        <f>D16</f>
        <v>1355.8875</v>
      </c>
      <c r="F16" s="29">
        <f>C16-D16</f>
        <v>45354.112500000003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2021</v>
      </c>
      <c r="C17" s="28">
        <f t="shared" ref="C17:C41" si="2">IF(OR(E16=$D$7,E16="",),"",F16)</f>
        <v>45354.112500000003</v>
      </c>
      <c r="D17" s="28">
        <f t="shared" ref="D17:D41" si="3">IF(B17="","",IF(B17=$F$6+$D$10,$D$7*$F$7*(360-$F$8)/360,$D$7*$F$7))</f>
        <v>2335.5</v>
      </c>
      <c r="E17" s="28">
        <f t="shared" ref="E17:E41" si="4">IF(OR(E16=$D$7,E16=""),"",E16+D17)</f>
        <v>3691.3874999999998</v>
      </c>
      <c r="F17" s="29">
        <f t="shared" ref="F17:F41" si="5">IF(OR(E16=$D$7,E16=""),"",C17-D17)</f>
        <v>43018.612500000003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2022</v>
      </c>
      <c r="C18" s="28">
        <f t="shared" si="2"/>
        <v>43018.612500000003</v>
      </c>
      <c r="D18" s="28">
        <f t="shared" si="3"/>
        <v>2335.5</v>
      </c>
      <c r="E18" s="28">
        <f t="shared" si="4"/>
        <v>6026.8874999999998</v>
      </c>
      <c r="F18" s="29">
        <f t="shared" si="5"/>
        <v>40683.112500000003</v>
      </c>
      <c r="G18" s="1"/>
    </row>
    <row r="19" spans="1:8" x14ac:dyDescent="0.3">
      <c r="A19" s="1">
        <f t="shared" si="0"/>
        <v>5</v>
      </c>
      <c r="B19" s="27">
        <f t="shared" si="1"/>
        <v>2023</v>
      </c>
      <c r="C19" s="28">
        <f t="shared" si="2"/>
        <v>40683.112500000003</v>
      </c>
      <c r="D19" s="28">
        <f t="shared" si="3"/>
        <v>2335.5</v>
      </c>
      <c r="E19" s="28">
        <f t="shared" si="4"/>
        <v>8362.3875000000007</v>
      </c>
      <c r="F19" s="29">
        <f t="shared" si="5"/>
        <v>38347.612500000003</v>
      </c>
      <c r="G19" s="1"/>
    </row>
    <row r="20" spans="1:8" x14ac:dyDescent="0.3">
      <c r="A20" s="1">
        <f t="shared" si="0"/>
        <v>6</v>
      </c>
      <c r="B20" s="27">
        <f t="shared" si="1"/>
        <v>2024</v>
      </c>
      <c r="C20" s="28">
        <f t="shared" si="2"/>
        <v>38347.612500000003</v>
      </c>
      <c r="D20" s="28">
        <f t="shared" si="3"/>
        <v>2335.5</v>
      </c>
      <c r="E20" s="28">
        <f t="shared" si="4"/>
        <v>10697.887500000001</v>
      </c>
      <c r="F20" s="29">
        <f t="shared" si="5"/>
        <v>36012.112500000003</v>
      </c>
      <c r="G20" s="1"/>
    </row>
    <row r="21" spans="1:8" x14ac:dyDescent="0.3">
      <c r="A21" s="1">
        <f t="shared" si="0"/>
        <v>7</v>
      </c>
      <c r="B21" s="27">
        <f t="shared" si="1"/>
        <v>2025</v>
      </c>
      <c r="C21" s="28">
        <f t="shared" si="2"/>
        <v>36012.112500000003</v>
      </c>
      <c r="D21" s="28">
        <f t="shared" si="3"/>
        <v>2335.5</v>
      </c>
      <c r="E21" s="28">
        <f t="shared" si="4"/>
        <v>13033.387500000001</v>
      </c>
      <c r="F21" s="29">
        <f t="shared" si="5"/>
        <v>33676.612500000003</v>
      </c>
      <c r="G21" s="1"/>
    </row>
    <row r="22" spans="1:8" x14ac:dyDescent="0.3">
      <c r="A22" s="1">
        <f t="shared" si="0"/>
        <v>8</v>
      </c>
      <c r="B22" s="27">
        <f t="shared" si="1"/>
        <v>2026</v>
      </c>
      <c r="C22" s="28">
        <f t="shared" si="2"/>
        <v>33676.612500000003</v>
      </c>
      <c r="D22" s="28">
        <f t="shared" si="3"/>
        <v>2335.5</v>
      </c>
      <c r="E22" s="28">
        <f t="shared" si="4"/>
        <v>15368.887500000001</v>
      </c>
      <c r="F22" s="29">
        <f t="shared" si="5"/>
        <v>31341.112500000003</v>
      </c>
      <c r="G22" s="1"/>
    </row>
    <row r="23" spans="1:8" x14ac:dyDescent="0.3">
      <c r="A23" s="1">
        <f t="shared" si="0"/>
        <v>9</v>
      </c>
      <c r="B23" s="27">
        <f t="shared" si="1"/>
        <v>2027</v>
      </c>
      <c r="C23" s="28">
        <f t="shared" si="2"/>
        <v>31341.112500000003</v>
      </c>
      <c r="D23" s="28">
        <f t="shared" si="3"/>
        <v>2335.5</v>
      </c>
      <c r="E23" s="28">
        <f t="shared" si="4"/>
        <v>17704.387500000001</v>
      </c>
      <c r="F23" s="29">
        <f t="shared" si="5"/>
        <v>29005.612500000003</v>
      </c>
      <c r="G23" s="1"/>
    </row>
    <row r="24" spans="1:8" x14ac:dyDescent="0.3">
      <c r="A24" s="1">
        <f t="shared" si="0"/>
        <v>10</v>
      </c>
      <c r="B24" s="27">
        <f t="shared" si="1"/>
        <v>2028</v>
      </c>
      <c r="C24" s="28">
        <f t="shared" si="2"/>
        <v>29005.612500000003</v>
      </c>
      <c r="D24" s="28">
        <f t="shared" si="3"/>
        <v>2335.5</v>
      </c>
      <c r="E24" s="28">
        <f t="shared" si="4"/>
        <v>20039.887500000001</v>
      </c>
      <c r="F24" s="29">
        <f t="shared" si="5"/>
        <v>26670.112500000003</v>
      </c>
      <c r="G24" s="1"/>
    </row>
    <row r="25" spans="1:8" x14ac:dyDescent="0.3">
      <c r="A25" s="1">
        <f t="shared" si="0"/>
        <v>11</v>
      </c>
      <c r="B25" s="27">
        <f t="shared" si="1"/>
        <v>2029</v>
      </c>
      <c r="C25" s="28">
        <f t="shared" si="2"/>
        <v>26670.112500000003</v>
      </c>
      <c r="D25" s="28">
        <f t="shared" si="3"/>
        <v>2335.5</v>
      </c>
      <c r="E25" s="28">
        <f t="shared" si="4"/>
        <v>22375.387500000001</v>
      </c>
      <c r="F25" s="29">
        <f t="shared" si="5"/>
        <v>24334.612500000003</v>
      </c>
      <c r="G25" s="1"/>
    </row>
    <row r="26" spans="1:8" x14ac:dyDescent="0.3">
      <c r="A26" s="1">
        <f t="shared" si="0"/>
        <v>12</v>
      </c>
      <c r="B26" s="27">
        <f t="shared" si="1"/>
        <v>2030</v>
      </c>
      <c r="C26" s="28">
        <f t="shared" si="2"/>
        <v>24334.612500000003</v>
      </c>
      <c r="D26" s="28">
        <f t="shared" si="3"/>
        <v>2335.5</v>
      </c>
      <c r="E26" s="28">
        <f t="shared" si="4"/>
        <v>24710.887500000001</v>
      </c>
      <c r="F26" s="29">
        <f t="shared" si="5"/>
        <v>21999.112500000003</v>
      </c>
      <c r="G26" s="1"/>
    </row>
    <row r="27" spans="1:8" x14ac:dyDescent="0.3">
      <c r="A27" s="1">
        <f t="shared" si="0"/>
        <v>13</v>
      </c>
      <c r="B27" s="27">
        <f t="shared" si="1"/>
        <v>2031</v>
      </c>
      <c r="C27" s="28">
        <f t="shared" si="2"/>
        <v>21999.112500000003</v>
      </c>
      <c r="D27" s="28">
        <f t="shared" si="3"/>
        <v>2335.5</v>
      </c>
      <c r="E27" s="28">
        <f t="shared" si="4"/>
        <v>27046.387500000001</v>
      </c>
      <c r="F27" s="29">
        <f t="shared" si="5"/>
        <v>19663.612500000003</v>
      </c>
      <c r="G27" s="1"/>
    </row>
    <row r="28" spans="1:8" x14ac:dyDescent="0.3">
      <c r="A28" s="1">
        <f t="shared" si="0"/>
        <v>14</v>
      </c>
      <c r="B28" s="27">
        <f t="shared" si="1"/>
        <v>2032</v>
      </c>
      <c r="C28" s="28">
        <f t="shared" si="2"/>
        <v>19663.612500000003</v>
      </c>
      <c r="D28" s="28">
        <f t="shared" si="3"/>
        <v>2335.5</v>
      </c>
      <c r="E28" s="28">
        <f t="shared" si="4"/>
        <v>29381.887500000001</v>
      </c>
      <c r="F28" s="29">
        <f t="shared" si="5"/>
        <v>17328.112500000003</v>
      </c>
      <c r="G28" s="1"/>
    </row>
    <row r="29" spans="1:8" x14ac:dyDescent="0.3">
      <c r="A29" s="1">
        <f t="shared" si="0"/>
        <v>15</v>
      </c>
      <c r="B29" s="27">
        <f t="shared" si="1"/>
        <v>2033</v>
      </c>
      <c r="C29" s="28">
        <f t="shared" si="2"/>
        <v>17328.112500000003</v>
      </c>
      <c r="D29" s="28">
        <f t="shared" si="3"/>
        <v>2335.5</v>
      </c>
      <c r="E29" s="28">
        <f t="shared" si="4"/>
        <v>31717.387500000001</v>
      </c>
      <c r="F29" s="29">
        <f t="shared" si="5"/>
        <v>14992.612500000003</v>
      </c>
      <c r="G29" s="1"/>
    </row>
    <row r="30" spans="1:8" x14ac:dyDescent="0.3">
      <c r="A30" s="1">
        <f t="shared" si="0"/>
        <v>16</v>
      </c>
      <c r="B30" s="27">
        <f t="shared" si="1"/>
        <v>2034</v>
      </c>
      <c r="C30" s="28">
        <f t="shared" si="2"/>
        <v>14992.612500000003</v>
      </c>
      <c r="D30" s="28">
        <f t="shared" si="3"/>
        <v>2335.5</v>
      </c>
      <c r="E30" s="28">
        <f t="shared" si="4"/>
        <v>34052.887499999997</v>
      </c>
      <c r="F30" s="29">
        <f t="shared" si="5"/>
        <v>12657.112500000003</v>
      </c>
      <c r="G30" s="1"/>
    </row>
    <row r="31" spans="1:8" x14ac:dyDescent="0.3">
      <c r="A31" s="1">
        <f t="shared" si="0"/>
        <v>17</v>
      </c>
      <c r="B31" s="27">
        <f t="shared" si="1"/>
        <v>2035</v>
      </c>
      <c r="C31" s="28">
        <f t="shared" si="2"/>
        <v>12657.112500000003</v>
      </c>
      <c r="D31" s="28">
        <f t="shared" si="3"/>
        <v>2335.5</v>
      </c>
      <c r="E31" s="28">
        <f t="shared" si="4"/>
        <v>36388.387499999997</v>
      </c>
      <c r="F31" s="29">
        <f t="shared" si="5"/>
        <v>10321.612500000003</v>
      </c>
      <c r="G31" s="1"/>
    </row>
    <row r="32" spans="1:8" x14ac:dyDescent="0.3">
      <c r="A32" s="1">
        <f t="shared" si="0"/>
        <v>18</v>
      </c>
      <c r="B32" s="27">
        <f t="shared" si="1"/>
        <v>2036</v>
      </c>
      <c r="C32" s="28">
        <f t="shared" si="2"/>
        <v>10321.612500000003</v>
      </c>
      <c r="D32" s="28">
        <f t="shared" si="3"/>
        <v>2335.5</v>
      </c>
      <c r="E32" s="28">
        <f t="shared" si="4"/>
        <v>38723.887499999997</v>
      </c>
      <c r="F32" s="29">
        <f t="shared" si="5"/>
        <v>7986.1125000000029</v>
      </c>
      <c r="G32" s="1"/>
    </row>
    <row r="33" spans="1:7" x14ac:dyDescent="0.3">
      <c r="A33" s="1">
        <f t="shared" si="0"/>
        <v>19</v>
      </c>
      <c r="B33" s="27">
        <f t="shared" si="1"/>
        <v>2037</v>
      </c>
      <c r="C33" s="28">
        <f t="shared" si="2"/>
        <v>7986.1125000000029</v>
      </c>
      <c r="D33" s="28">
        <f t="shared" si="3"/>
        <v>2335.5</v>
      </c>
      <c r="E33" s="28">
        <f t="shared" si="4"/>
        <v>41059.387499999997</v>
      </c>
      <c r="F33" s="29">
        <f t="shared" si="5"/>
        <v>5650.6125000000029</v>
      </c>
      <c r="G33" s="1"/>
    </row>
    <row r="34" spans="1:7" x14ac:dyDescent="0.3">
      <c r="A34" s="1">
        <f t="shared" si="0"/>
        <v>20</v>
      </c>
      <c r="B34" s="27">
        <f t="shared" si="1"/>
        <v>2038</v>
      </c>
      <c r="C34" s="28">
        <f t="shared" si="2"/>
        <v>5650.6125000000029</v>
      </c>
      <c r="D34" s="28">
        <f t="shared" si="3"/>
        <v>2335.5</v>
      </c>
      <c r="E34" s="28">
        <f t="shared" si="4"/>
        <v>43394.887499999997</v>
      </c>
      <c r="F34" s="29">
        <f t="shared" si="5"/>
        <v>3315.1125000000029</v>
      </c>
      <c r="G34" s="1"/>
    </row>
    <row r="35" spans="1:7" x14ac:dyDescent="0.3">
      <c r="A35" s="1">
        <f t="shared" si="0"/>
        <v>21</v>
      </c>
      <c r="B35" s="27">
        <f t="shared" si="1"/>
        <v>2039</v>
      </c>
      <c r="C35" s="28">
        <f t="shared" si="2"/>
        <v>3315.1125000000029</v>
      </c>
      <c r="D35" s="28">
        <f t="shared" si="3"/>
        <v>2335.5</v>
      </c>
      <c r="E35" s="28">
        <f t="shared" si="4"/>
        <v>45730.387499999997</v>
      </c>
      <c r="F35" s="29">
        <f t="shared" si="5"/>
        <v>979.61250000000291</v>
      </c>
      <c r="G35" s="1"/>
    </row>
    <row r="36" spans="1:7" x14ac:dyDescent="0.3">
      <c r="A36" s="1" t="str">
        <f t="shared" si="0"/>
        <v/>
      </c>
      <c r="B36" s="27">
        <f t="shared" si="1"/>
        <v>2040</v>
      </c>
      <c r="C36" s="28">
        <f t="shared" si="2"/>
        <v>979.61250000000291</v>
      </c>
      <c r="D36" s="28">
        <f t="shared" si="3"/>
        <v>979.61249999999995</v>
      </c>
      <c r="E36" s="28">
        <f t="shared" si="4"/>
        <v>46710</v>
      </c>
      <c r="F36" s="29">
        <f t="shared" si="5"/>
        <v>2.9558577807620168E-12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644.08000000000004</v>
      </c>
      <c r="E7" s="9" t="s">
        <v>6</v>
      </c>
      <c r="F7" s="10">
        <f>1/D10</f>
        <v>0.2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43626</v>
      </c>
      <c r="E8" s="12" t="s">
        <v>8</v>
      </c>
      <c r="F8" s="13">
        <f>360-DAYS360(D9,D8)</f>
        <v>201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45453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644.08000000000004</v>
      </c>
      <c r="D16" s="28">
        <f>D7*F7*F8/360</f>
        <v>71.922266666666673</v>
      </c>
      <c r="E16" s="28">
        <f>D16</f>
        <v>71.922266666666673</v>
      </c>
      <c r="F16" s="29">
        <f>C16-D16</f>
        <v>572.15773333333334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572.15773333333334</v>
      </c>
      <c r="D17" s="28">
        <f t="shared" ref="D17:D41" si="3">IF(B17="","",IF(B17=$F$6+$D$10,$D$7*$F$7*(360-$F$8)/360,$D$7*$F$7))</f>
        <v>128.816</v>
      </c>
      <c r="E17" s="28">
        <f t="shared" ref="E17:E41" si="4">IF(OR(E16=$D$7,E16=""),"",E16+D17)</f>
        <v>200.73826666666668</v>
      </c>
      <c r="F17" s="29">
        <f t="shared" ref="F17:F41" si="5">IF(OR(E16=$D$7,E16=""),"",C17-D17)</f>
        <v>443.34173333333331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443.34173333333331</v>
      </c>
      <c r="D18" s="28">
        <f t="shared" si="3"/>
        <v>128.816</v>
      </c>
      <c r="E18" s="28">
        <f t="shared" si="4"/>
        <v>329.55426666666665</v>
      </c>
      <c r="F18" s="29">
        <f t="shared" si="5"/>
        <v>314.52573333333328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314.52573333333328</v>
      </c>
      <c r="D19" s="28">
        <f t="shared" si="3"/>
        <v>128.816</v>
      </c>
      <c r="E19" s="28">
        <f t="shared" si="4"/>
        <v>458.37026666666668</v>
      </c>
      <c r="F19" s="29">
        <f t="shared" si="5"/>
        <v>185.70973333333328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185.70973333333328</v>
      </c>
      <c r="D20" s="28">
        <f t="shared" si="3"/>
        <v>128.816</v>
      </c>
      <c r="E20" s="28">
        <f t="shared" si="4"/>
        <v>587.18626666666671</v>
      </c>
      <c r="F20" s="29">
        <f t="shared" si="5"/>
        <v>56.893733333333273</v>
      </c>
      <c r="G20" s="1"/>
    </row>
    <row r="21" spans="1:8" x14ac:dyDescent="0.3">
      <c r="A21" s="1" t="str">
        <f t="shared" si="0"/>
        <v/>
      </c>
      <c r="B21" s="27">
        <f t="shared" si="1"/>
        <v>2024</v>
      </c>
      <c r="C21" s="28">
        <f t="shared" si="2"/>
        <v>56.893733333333273</v>
      </c>
      <c r="D21" s="28">
        <f t="shared" si="3"/>
        <v>56.89373333333333</v>
      </c>
      <c r="E21" s="28">
        <f t="shared" si="4"/>
        <v>644.08000000000004</v>
      </c>
      <c r="F21" s="29">
        <f t="shared" si="5"/>
        <v>-5.6843418860808015E-14</v>
      </c>
      <c r="G21" s="1"/>
    </row>
    <row r="22" spans="1:8" x14ac:dyDescent="0.3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3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3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3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3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3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3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3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3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3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3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3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3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3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3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B15" sqref="B15:F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489.96</v>
      </c>
      <c r="E7" s="9" t="s">
        <v>6</v>
      </c>
      <c r="F7" s="10">
        <f>1/D10</f>
        <v>0.2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43740</v>
      </c>
      <c r="E8" s="12" t="s">
        <v>8</v>
      </c>
      <c r="F8" s="13">
        <f>360-DAYS360(D9,D8)</f>
        <v>89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5</v>
      </c>
      <c r="E10" s="14" t="s">
        <v>12</v>
      </c>
      <c r="F10" s="15">
        <f>DATE(YEAR(D8)+D10,MONTH(D8),DAY(D8))</f>
        <v>45567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45657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45292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489.96</v>
      </c>
      <c r="D16" s="28">
        <f>D7*F7*F8/360</f>
        <v>24.2258</v>
      </c>
      <c r="E16" s="28">
        <f>D16</f>
        <v>24.2258</v>
      </c>
      <c r="F16" s="29">
        <f>C16-D16</f>
        <v>465.73419999999999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465.73419999999999</v>
      </c>
      <c r="D17" s="28">
        <f t="shared" ref="D17:D41" si="3">IF(B17="","",IF(B17=$F$6+$D$10,$D$7*$F$7*(360-$F$8)/360,$D$7*$F$7))</f>
        <v>97.992000000000004</v>
      </c>
      <c r="E17" s="28">
        <f t="shared" ref="E17:E41" si="4">IF(OR(E16=$D$7,E16=""),"",E16+D17)</f>
        <v>122.21780000000001</v>
      </c>
      <c r="F17" s="29">
        <f t="shared" ref="F17:F41" si="5">IF(OR(E16=$D$7,E16=""),"",C17-D17)</f>
        <v>367.74219999999997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367.74219999999997</v>
      </c>
      <c r="D18" s="28">
        <f t="shared" si="3"/>
        <v>97.992000000000004</v>
      </c>
      <c r="E18" s="28">
        <f t="shared" si="4"/>
        <v>220.20980000000003</v>
      </c>
      <c r="F18" s="29">
        <f t="shared" si="5"/>
        <v>269.75019999999995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269.75019999999995</v>
      </c>
      <c r="D19" s="28">
        <f t="shared" si="3"/>
        <v>97.992000000000004</v>
      </c>
      <c r="E19" s="28">
        <f t="shared" si="4"/>
        <v>318.20180000000005</v>
      </c>
      <c r="F19" s="29">
        <f t="shared" si="5"/>
        <v>171.75819999999993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171.75819999999993</v>
      </c>
      <c r="D20" s="28">
        <f t="shared" si="3"/>
        <v>97.992000000000004</v>
      </c>
      <c r="E20" s="28">
        <f t="shared" si="4"/>
        <v>416.19380000000007</v>
      </c>
      <c r="F20" s="29">
        <f t="shared" si="5"/>
        <v>73.766199999999927</v>
      </c>
      <c r="G20" s="1"/>
    </row>
    <row r="21" spans="1:8" x14ac:dyDescent="0.3">
      <c r="A21" s="1" t="str">
        <f t="shared" si="0"/>
        <v/>
      </c>
      <c r="B21" s="27">
        <f t="shared" si="1"/>
        <v>2024</v>
      </c>
      <c r="C21" s="28">
        <f t="shared" si="2"/>
        <v>73.766199999999927</v>
      </c>
      <c r="D21" s="28">
        <f t="shared" si="3"/>
        <v>73.766200000000012</v>
      </c>
      <c r="E21" s="28">
        <f t="shared" si="4"/>
        <v>489.96000000000009</v>
      </c>
      <c r="F21" s="29">
        <f t="shared" si="5"/>
        <v>-8.5265128291212022E-14</v>
      </c>
      <c r="G21" s="1"/>
    </row>
    <row r="22" spans="1:8" x14ac:dyDescent="0.3">
      <c r="A22" s="1" t="str">
        <f t="shared" si="0"/>
        <v/>
      </c>
      <c r="B22" s="27" t="str">
        <f t="shared" si="1"/>
        <v/>
      </c>
      <c r="C22" s="28" t="str">
        <f t="shared" si="2"/>
        <v/>
      </c>
      <c r="D22" s="28" t="str">
        <f t="shared" si="3"/>
        <v/>
      </c>
      <c r="E22" s="28" t="str">
        <f t="shared" si="4"/>
        <v/>
      </c>
      <c r="F22" s="29" t="str">
        <f t="shared" si="5"/>
        <v/>
      </c>
      <c r="G22" s="1"/>
    </row>
    <row r="23" spans="1:8" x14ac:dyDescent="0.3">
      <c r="A23" s="1" t="str">
        <f t="shared" si="0"/>
        <v/>
      </c>
      <c r="B23" s="27" t="str">
        <f t="shared" si="1"/>
        <v/>
      </c>
      <c r="C23" s="28" t="str">
        <f t="shared" si="2"/>
        <v/>
      </c>
      <c r="D23" s="28" t="str">
        <f t="shared" si="3"/>
        <v/>
      </c>
      <c r="E23" s="28" t="str">
        <f t="shared" si="4"/>
        <v/>
      </c>
      <c r="F23" s="29" t="str">
        <f t="shared" si="5"/>
        <v/>
      </c>
      <c r="G23" s="1"/>
    </row>
    <row r="24" spans="1:8" x14ac:dyDescent="0.3">
      <c r="A24" s="1" t="str">
        <f t="shared" si="0"/>
        <v/>
      </c>
      <c r="B24" s="27" t="str">
        <f t="shared" si="1"/>
        <v/>
      </c>
      <c r="C24" s="28" t="str">
        <f t="shared" si="2"/>
        <v/>
      </c>
      <c r="D24" s="28" t="str">
        <f t="shared" si="3"/>
        <v/>
      </c>
      <c r="E24" s="28" t="str">
        <f t="shared" si="4"/>
        <v/>
      </c>
      <c r="F24" s="29" t="str">
        <f t="shared" si="5"/>
        <v/>
      </c>
      <c r="G24" s="1"/>
    </row>
    <row r="25" spans="1:8" x14ac:dyDescent="0.3">
      <c r="A25" s="1" t="str">
        <f t="shared" si="0"/>
        <v/>
      </c>
      <c r="B25" s="27" t="str">
        <f t="shared" si="1"/>
        <v/>
      </c>
      <c r="C25" s="28" t="str">
        <f t="shared" si="2"/>
        <v/>
      </c>
      <c r="D25" s="28" t="str">
        <f t="shared" si="3"/>
        <v/>
      </c>
      <c r="E25" s="28" t="str">
        <f t="shared" si="4"/>
        <v/>
      </c>
      <c r="F25" s="29" t="str">
        <f t="shared" si="5"/>
        <v/>
      </c>
      <c r="G25" s="1"/>
    </row>
    <row r="26" spans="1:8" x14ac:dyDescent="0.3">
      <c r="A26" s="1" t="str">
        <f t="shared" si="0"/>
        <v/>
      </c>
      <c r="B26" s="27" t="str">
        <f t="shared" si="1"/>
        <v/>
      </c>
      <c r="C26" s="28" t="str">
        <f t="shared" si="2"/>
        <v/>
      </c>
      <c r="D26" s="28" t="str">
        <f t="shared" si="3"/>
        <v/>
      </c>
      <c r="E26" s="28" t="str">
        <f t="shared" si="4"/>
        <v/>
      </c>
      <c r="F26" s="29" t="str">
        <f t="shared" si="5"/>
        <v/>
      </c>
      <c r="G26" s="1"/>
    </row>
    <row r="27" spans="1:8" x14ac:dyDescent="0.3">
      <c r="A27" s="1" t="str">
        <f t="shared" si="0"/>
        <v/>
      </c>
      <c r="B27" s="27" t="str">
        <f t="shared" si="1"/>
        <v/>
      </c>
      <c r="C27" s="28" t="str">
        <f t="shared" si="2"/>
        <v/>
      </c>
      <c r="D27" s="28" t="str">
        <f t="shared" si="3"/>
        <v/>
      </c>
      <c r="E27" s="28" t="str">
        <f t="shared" si="4"/>
        <v/>
      </c>
      <c r="F27" s="29" t="str">
        <f t="shared" si="5"/>
        <v/>
      </c>
      <c r="G27" s="1"/>
    </row>
    <row r="28" spans="1:8" x14ac:dyDescent="0.3">
      <c r="A28" s="1" t="str">
        <f t="shared" si="0"/>
        <v/>
      </c>
      <c r="B28" s="27" t="str">
        <f t="shared" si="1"/>
        <v/>
      </c>
      <c r="C28" s="28" t="str">
        <f t="shared" si="2"/>
        <v/>
      </c>
      <c r="D28" s="28" t="str">
        <f t="shared" si="3"/>
        <v/>
      </c>
      <c r="E28" s="28" t="str">
        <f t="shared" si="4"/>
        <v/>
      </c>
      <c r="F28" s="29" t="str">
        <f t="shared" si="5"/>
        <v/>
      </c>
      <c r="G28" s="1"/>
    </row>
    <row r="29" spans="1:8" x14ac:dyDescent="0.3">
      <c r="A29" s="1" t="str">
        <f t="shared" si="0"/>
        <v/>
      </c>
      <c r="B29" s="27" t="str">
        <f t="shared" si="1"/>
        <v/>
      </c>
      <c r="C29" s="28" t="str">
        <f t="shared" si="2"/>
        <v/>
      </c>
      <c r="D29" s="28" t="str">
        <f t="shared" si="3"/>
        <v/>
      </c>
      <c r="E29" s="28" t="str">
        <f t="shared" si="4"/>
        <v/>
      </c>
      <c r="F29" s="29" t="str">
        <f t="shared" si="5"/>
        <v/>
      </c>
      <c r="G29" s="1"/>
    </row>
    <row r="30" spans="1:8" x14ac:dyDescent="0.3">
      <c r="A30" s="1" t="str">
        <f t="shared" si="0"/>
        <v/>
      </c>
      <c r="B30" s="27" t="str">
        <f t="shared" si="1"/>
        <v/>
      </c>
      <c r="C30" s="28" t="str">
        <f t="shared" si="2"/>
        <v/>
      </c>
      <c r="D30" s="28" t="str">
        <f t="shared" si="3"/>
        <v/>
      </c>
      <c r="E30" s="28" t="str">
        <f t="shared" si="4"/>
        <v/>
      </c>
      <c r="F30" s="29" t="str">
        <f t="shared" si="5"/>
        <v/>
      </c>
      <c r="G30" s="1"/>
    </row>
    <row r="31" spans="1:8" x14ac:dyDescent="0.3">
      <c r="A31" s="1" t="str">
        <f t="shared" si="0"/>
        <v/>
      </c>
      <c r="B31" s="27" t="str">
        <f t="shared" si="1"/>
        <v/>
      </c>
      <c r="C31" s="28" t="str">
        <f t="shared" si="2"/>
        <v/>
      </c>
      <c r="D31" s="28" t="str">
        <f t="shared" si="3"/>
        <v/>
      </c>
      <c r="E31" s="28" t="str">
        <f t="shared" si="4"/>
        <v/>
      </c>
      <c r="F31" s="29" t="str">
        <f t="shared" si="5"/>
        <v/>
      </c>
      <c r="G31" s="1"/>
    </row>
    <row r="32" spans="1:8" x14ac:dyDescent="0.3">
      <c r="A32" s="1" t="str">
        <f t="shared" si="0"/>
        <v/>
      </c>
      <c r="B32" s="27" t="str">
        <f t="shared" si="1"/>
        <v/>
      </c>
      <c r="C32" s="28" t="str">
        <f t="shared" si="2"/>
        <v/>
      </c>
      <c r="D32" s="28" t="str">
        <f t="shared" si="3"/>
        <v/>
      </c>
      <c r="E32" s="28" t="str">
        <f t="shared" si="4"/>
        <v/>
      </c>
      <c r="F32" s="29" t="str">
        <f t="shared" si="5"/>
        <v/>
      </c>
      <c r="G32" s="1"/>
    </row>
    <row r="33" spans="1:7" x14ac:dyDescent="0.3">
      <c r="A33" s="1" t="str">
        <f t="shared" si="0"/>
        <v/>
      </c>
      <c r="B33" s="27" t="str">
        <f t="shared" si="1"/>
        <v/>
      </c>
      <c r="C33" s="28" t="str">
        <f t="shared" si="2"/>
        <v/>
      </c>
      <c r="D33" s="28" t="str">
        <f t="shared" si="3"/>
        <v/>
      </c>
      <c r="E33" s="28" t="str">
        <f t="shared" si="4"/>
        <v/>
      </c>
      <c r="F33" s="29" t="str">
        <f t="shared" si="5"/>
        <v/>
      </c>
      <c r="G33" s="1"/>
    </row>
    <row r="34" spans="1:7" x14ac:dyDescent="0.3">
      <c r="A34" s="1" t="str">
        <f t="shared" si="0"/>
        <v/>
      </c>
      <c r="B34" s="27" t="str">
        <f t="shared" si="1"/>
        <v/>
      </c>
      <c r="C34" s="28" t="str">
        <f t="shared" si="2"/>
        <v/>
      </c>
      <c r="D34" s="28" t="str">
        <f t="shared" si="3"/>
        <v/>
      </c>
      <c r="E34" s="28" t="str">
        <f t="shared" si="4"/>
        <v/>
      </c>
      <c r="F34" s="29" t="str">
        <f t="shared" si="5"/>
        <v/>
      </c>
      <c r="G34" s="1"/>
    </row>
    <row r="35" spans="1:7" x14ac:dyDescent="0.3">
      <c r="A35" s="1" t="str">
        <f t="shared" si="0"/>
        <v/>
      </c>
      <c r="B35" s="27" t="str">
        <f t="shared" si="1"/>
        <v/>
      </c>
      <c r="C35" s="28" t="str">
        <f t="shared" si="2"/>
        <v/>
      </c>
      <c r="D35" s="28" t="str">
        <f t="shared" si="3"/>
        <v/>
      </c>
      <c r="E35" s="28" t="str">
        <f t="shared" si="4"/>
        <v/>
      </c>
      <c r="F35" s="29" t="str">
        <f t="shared" si="5"/>
        <v/>
      </c>
      <c r="G35" s="1"/>
    </row>
    <row r="36" spans="1:7" x14ac:dyDescent="0.3">
      <c r="A36" s="1" t="str">
        <f t="shared" si="0"/>
        <v/>
      </c>
      <c r="B36" s="27" t="str">
        <f t="shared" si="1"/>
        <v/>
      </c>
      <c r="C36" s="28" t="str">
        <f t="shared" si="2"/>
        <v/>
      </c>
      <c r="D36" s="28" t="str">
        <f t="shared" si="3"/>
        <v/>
      </c>
      <c r="E36" s="28" t="str">
        <f t="shared" si="4"/>
        <v/>
      </c>
      <c r="F36" s="29" t="str">
        <f t="shared" si="5"/>
        <v/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B11" sqref="B11:D1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33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35</v>
      </c>
      <c r="C7" s="59"/>
      <c r="D7" s="8">
        <v>4752.82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36</v>
      </c>
      <c r="C8" s="59"/>
      <c r="D8" s="11">
        <v>43208</v>
      </c>
      <c r="E8" s="12" t="s">
        <v>8</v>
      </c>
      <c r="F8" s="13">
        <f>360-DAYS360(D9,D8)</f>
        <v>253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50513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4752.82</v>
      </c>
      <c r="D15" s="28">
        <f>D7*F7*F8/360</f>
        <v>167.00881388888888</v>
      </c>
      <c r="E15" s="28">
        <f>D15</f>
        <v>167.00881388888888</v>
      </c>
      <c r="F15" s="29">
        <f>C15-D15</f>
        <v>4585.8111861111111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4585.8111861111111</v>
      </c>
      <c r="D16" s="28">
        <f t="shared" ref="D16:D40" si="2">IF(B16="","",IF(B16=$F$6+$D$10,$D$7*$F$7*(360-$F$8)/360,$D$7*$F$7))</f>
        <v>237.64099999999999</v>
      </c>
      <c r="E16" s="28">
        <f t="shared" ref="E16:E40" si="3">IF(OR(E15=$D$7,E15=""),"",E15+D16)</f>
        <v>404.64981388888884</v>
      </c>
      <c r="F16" s="29">
        <f t="shared" ref="F16:F40" si="4">IF(OR(E15=$D$7,E15=""),"",C16-D16)</f>
        <v>4348.1701861111114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4348.1701861111114</v>
      </c>
      <c r="D17" s="28">
        <f t="shared" si="2"/>
        <v>237.64099999999999</v>
      </c>
      <c r="E17" s="28">
        <f t="shared" si="3"/>
        <v>642.29081388888881</v>
      </c>
      <c r="F17" s="29">
        <f t="shared" si="4"/>
        <v>4110.5291861111118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4110.5291861111118</v>
      </c>
      <c r="D18" s="28">
        <f t="shared" si="2"/>
        <v>237.64099999999999</v>
      </c>
      <c r="E18" s="28">
        <f t="shared" si="3"/>
        <v>879.93181388888877</v>
      </c>
      <c r="F18" s="29">
        <f t="shared" si="4"/>
        <v>3872.8881861111117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3872.8881861111117</v>
      </c>
      <c r="D19" s="28">
        <f t="shared" si="2"/>
        <v>237.64099999999999</v>
      </c>
      <c r="E19" s="28">
        <f t="shared" si="3"/>
        <v>1117.5728138888887</v>
      </c>
      <c r="F19" s="29">
        <f t="shared" si="4"/>
        <v>3635.2471861111117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3635.2471861111117</v>
      </c>
      <c r="D20" s="28">
        <f t="shared" si="2"/>
        <v>237.64099999999999</v>
      </c>
      <c r="E20" s="28">
        <f t="shared" si="3"/>
        <v>1355.2138138888888</v>
      </c>
      <c r="F20" s="29">
        <f t="shared" si="4"/>
        <v>3397.6061861111116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3397.6061861111116</v>
      </c>
      <c r="D21" s="28">
        <f t="shared" si="2"/>
        <v>237.64099999999999</v>
      </c>
      <c r="E21" s="28">
        <f t="shared" si="3"/>
        <v>1592.8548138888889</v>
      </c>
      <c r="F21" s="29">
        <f t="shared" si="4"/>
        <v>3159.9651861111115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3159.9651861111115</v>
      </c>
      <c r="D22" s="28">
        <f t="shared" si="2"/>
        <v>237.64099999999999</v>
      </c>
      <c r="E22" s="28">
        <f t="shared" si="3"/>
        <v>1830.495813888889</v>
      </c>
      <c r="F22" s="29">
        <f t="shared" si="4"/>
        <v>2922.3241861111114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2922.3241861111114</v>
      </c>
      <c r="D23" s="28">
        <f t="shared" si="2"/>
        <v>237.64099999999999</v>
      </c>
      <c r="E23" s="28">
        <f t="shared" si="3"/>
        <v>2068.1368138888888</v>
      </c>
      <c r="F23" s="29">
        <f t="shared" si="4"/>
        <v>2684.6831861111114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2684.6831861111114</v>
      </c>
      <c r="D24" s="28">
        <f t="shared" si="2"/>
        <v>237.64099999999999</v>
      </c>
      <c r="E24" s="28">
        <f t="shared" si="3"/>
        <v>2305.7778138888889</v>
      </c>
      <c r="F24" s="29">
        <f t="shared" si="4"/>
        <v>2447.0421861111113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2447.0421861111113</v>
      </c>
      <c r="D25" s="28">
        <f t="shared" si="2"/>
        <v>237.64099999999999</v>
      </c>
      <c r="E25" s="28">
        <f t="shared" si="3"/>
        <v>2543.418813888889</v>
      </c>
      <c r="F25" s="29">
        <f t="shared" si="4"/>
        <v>2209.4011861111112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2209.4011861111112</v>
      </c>
      <c r="D26" s="28">
        <f t="shared" si="2"/>
        <v>237.64099999999999</v>
      </c>
      <c r="E26" s="28">
        <f t="shared" si="3"/>
        <v>2781.059813888889</v>
      </c>
      <c r="F26" s="29">
        <f t="shared" si="4"/>
        <v>1971.7601861111111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1971.7601861111111</v>
      </c>
      <c r="D27" s="28">
        <f t="shared" si="2"/>
        <v>237.64099999999999</v>
      </c>
      <c r="E27" s="28">
        <f t="shared" si="3"/>
        <v>3018.7008138888891</v>
      </c>
      <c r="F27" s="29">
        <f t="shared" si="4"/>
        <v>1734.119186111111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1734.119186111111</v>
      </c>
      <c r="D28" s="28">
        <f t="shared" si="2"/>
        <v>237.64099999999999</v>
      </c>
      <c r="E28" s="28">
        <f t="shared" si="3"/>
        <v>3256.3418138888892</v>
      </c>
      <c r="F28" s="29">
        <f t="shared" si="4"/>
        <v>1496.478186111111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1496.478186111111</v>
      </c>
      <c r="D29" s="28">
        <f t="shared" si="2"/>
        <v>237.64099999999999</v>
      </c>
      <c r="E29" s="28">
        <f t="shared" si="3"/>
        <v>3493.9828138888893</v>
      </c>
      <c r="F29" s="29">
        <f t="shared" si="4"/>
        <v>1258.8371861111109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1258.8371861111109</v>
      </c>
      <c r="D30" s="28">
        <f t="shared" si="2"/>
        <v>237.64099999999999</v>
      </c>
      <c r="E30" s="28">
        <f t="shared" si="3"/>
        <v>3731.6238138888893</v>
      </c>
      <c r="F30" s="29">
        <f t="shared" si="4"/>
        <v>1021.1961861111109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1021.1961861111109</v>
      </c>
      <c r="D31" s="28">
        <f t="shared" si="2"/>
        <v>237.64099999999999</v>
      </c>
      <c r="E31" s="28">
        <f t="shared" si="3"/>
        <v>3969.2648138888894</v>
      </c>
      <c r="F31" s="29">
        <f t="shared" si="4"/>
        <v>783.55518611111097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783.55518611111097</v>
      </c>
      <c r="D32" s="28">
        <f t="shared" si="2"/>
        <v>237.64099999999999</v>
      </c>
      <c r="E32" s="28">
        <f t="shared" si="3"/>
        <v>4206.9058138888895</v>
      </c>
      <c r="F32" s="29">
        <f t="shared" si="4"/>
        <v>545.91418611111101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545.91418611111101</v>
      </c>
      <c r="D33" s="28">
        <f t="shared" si="2"/>
        <v>237.64099999999999</v>
      </c>
      <c r="E33" s="28">
        <f t="shared" si="3"/>
        <v>4444.5468138888891</v>
      </c>
      <c r="F33" s="29">
        <f t="shared" si="4"/>
        <v>308.27318611111104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308.27318611111104</v>
      </c>
      <c r="D34" s="28">
        <f t="shared" si="2"/>
        <v>237.64099999999999</v>
      </c>
      <c r="E34" s="28">
        <f t="shared" si="3"/>
        <v>4682.1878138888887</v>
      </c>
      <c r="F34" s="29">
        <f t="shared" si="4"/>
        <v>70.632186111111054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70.632186111111054</v>
      </c>
      <c r="D35" s="28">
        <f t="shared" si="2"/>
        <v>70.63218611111111</v>
      </c>
      <c r="E35" s="28">
        <f t="shared" si="3"/>
        <v>4752.82</v>
      </c>
      <c r="F35" s="29">
        <f t="shared" si="4"/>
        <v>-5.6843418860808015E-14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="85" zoomScaleNormal="85" workbookViewId="0">
      <selection activeCell="B11" sqref="B11:D1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9" max="9" width="11" style="35" customWidth="1"/>
    <col min="10" max="10" width="14.33203125" style="35" customWidth="1"/>
    <col min="11" max="11" width="14" style="35" customWidth="1"/>
    <col min="12" max="12" width="20.44140625" style="35" customWidth="1"/>
    <col min="13" max="13" width="17.44140625" style="3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13" ht="15" thickTop="1" x14ac:dyDescent="0.3">
      <c r="A1" s="1"/>
      <c r="B1" s="65" t="s">
        <v>34</v>
      </c>
      <c r="C1" s="66"/>
      <c r="D1" s="66"/>
      <c r="E1" s="66"/>
      <c r="F1" s="66"/>
      <c r="G1" s="67"/>
    </row>
    <row r="2" spans="1:13" x14ac:dyDescent="0.3">
      <c r="A2" s="1"/>
      <c r="B2" s="68"/>
      <c r="C2" s="69"/>
      <c r="D2" s="69"/>
      <c r="E2" s="69"/>
      <c r="F2" s="69"/>
      <c r="G2" s="70"/>
    </row>
    <row r="3" spans="1:13" ht="15" thickBot="1" x14ac:dyDescent="0.35">
      <c r="A3" s="1"/>
      <c r="B3" s="71"/>
      <c r="C3" s="72"/>
      <c r="D3" s="72"/>
      <c r="E3" s="72"/>
      <c r="F3" s="72"/>
      <c r="G3" s="73"/>
    </row>
    <row r="4" spans="1:13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  <c r="I5" s="85"/>
      <c r="J5" s="85"/>
      <c r="K5" s="85"/>
      <c r="L5" s="81"/>
      <c r="M5" s="82"/>
    </row>
    <row r="6" spans="1:13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3"/>
      <c r="J6" s="83"/>
      <c r="K6" s="38"/>
      <c r="L6" s="39"/>
      <c r="M6" s="40"/>
    </row>
    <row r="7" spans="1:13" ht="21.9" customHeight="1" x14ac:dyDescent="0.3">
      <c r="A7" s="4"/>
      <c r="B7" s="58" t="s">
        <v>35</v>
      </c>
      <c r="C7" s="59"/>
      <c r="D7" s="8">
        <v>50650</v>
      </c>
      <c r="E7" s="9" t="s">
        <v>6</v>
      </c>
      <c r="F7" s="10">
        <f>1/D10</f>
        <v>0.05</v>
      </c>
      <c r="G7" s="1"/>
      <c r="I7" s="83"/>
      <c r="J7" s="83"/>
      <c r="K7" s="41"/>
      <c r="L7" s="39"/>
      <c r="M7" s="42"/>
    </row>
    <row r="8" spans="1:13" ht="21.9" customHeight="1" thickBot="1" x14ac:dyDescent="0.35">
      <c r="A8" s="4"/>
      <c r="B8" s="58" t="s">
        <v>37</v>
      </c>
      <c r="C8" s="59"/>
      <c r="D8" s="11">
        <v>43665</v>
      </c>
      <c r="E8" s="12" t="s">
        <v>8</v>
      </c>
      <c r="F8" s="13">
        <f>360-DAYS360(D9,D8)</f>
        <v>162</v>
      </c>
      <c r="G8" s="1"/>
      <c r="I8" s="83"/>
      <c r="J8" s="83"/>
      <c r="K8" s="43"/>
      <c r="L8" s="39"/>
      <c r="M8" s="44"/>
    </row>
    <row r="9" spans="1:13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3"/>
      <c r="J9" s="83"/>
      <c r="K9" s="43"/>
      <c r="L9" s="39"/>
      <c r="M9" s="45"/>
    </row>
    <row r="10" spans="1:13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50970</v>
      </c>
      <c r="G10" s="1"/>
      <c r="I10" s="83"/>
      <c r="J10" s="83"/>
      <c r="K10" s="46"/>
      <c r="L10" s="39"/>
      <c r="M10" s="45"/>
    </row>
    <row r="11" spans="1:13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3"/>
      <c r="J11" s="84"/>
      <c r="K11" s="84"/>
      <c r="L11" s="39"/>
      <c r="M11" s="45"/>
    </row>
    <row r="12" spans="1:13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5.6" thickTop="1" thickBot="1" x14ac:dyDescent="0.35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" thickTop="1" x14ac:dyDescent="0.3">
      <c r="A15" s="1">
        <f>1</f>
        <v>1</v>
      </c>
      <c r="B15" s="27">
        <f>YEAR(D8)</f>
        <v>2019</v>
      </c>
      <c r="C15" s="28">
        <f>D7</f>
        <v>50650</v>
      </c>
      <c r="D15" s="28">
        <f>D7*F7*F8/360</f>
        <v>1139.625</v>
      </c>
      <c r="E15" s="28">
        <f>D15</f>
        <v>1139.625</v>
      </c>
      <c r="F15" s="29">
        <f>C15-D15</f>
        <v>49510.375</v>
      </c>
      <c r="G15" s="1"/>
      <c r="I15" s="48"/>
      <c r="J15" s="49"/>
      <c r="K15" s="49"/>
      <c r="L15" s="49"/>
      <c r="M15" s="49"/>
    </row>
    <row r="16" spans="1:13" x14ac:dyDescent="0.3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49510.375</v>
      </c>
      <c r="D16" s="28">
        <f t="shared" ref="D16:D40" si="2">IF(B16="","",IF(B16=$F$6+$D$10,$D$7*$F$7*(360-$F$8)/360,$D$7*$F$7))</f>
        <v>2532.5</v>
      </c>
      <c r="E16" s="28">
        <f t="shared" ref="E16:E40" si="3">IF(OR(E15=$D$7,E15=""),"",E15+D16)</f>
        <v>3672.125</v>
      </c>
      <c r="F16" s="29">
        <f t="shared" ref="F16:F40" si="4">IF(OR(E15=$D$7,E15=""),"",C16-D16)</f>
        <v>46977.875</v>
      </c>
      <c r="G16" s="1"/>
      <c r="I16" s="48"/>
      <c r="J16" s="49"/>
      <c r="K16" s="49"/>
      <c r="L16" s="49"/>
      <c r="M16" s="49"/>
    </row>
    <row r="17" spans="1:13" x14ac:dyDescent="0.3">
      <c r="A17" s="1">
        <f t="shared" ref="A17:A40" si="5">IF(B17="","",A16+1)</f>
        <v>3</v>
      </c>
      <c r="B17" s="27">
        <f t="shared" si="0"/>
        <v>2021</v>
      </c>
      <c r="C17" s="28">
        <f t="shared" si="1"/>
        <v>46977.875</v>
      </c>
      <c r="D17" s="28">
        <f t="shared" si="2"/>
        <v>2532.5</v>
      </c>
      <c r="E17" s="28">
        <f t="shared" si="3"/>
        <v>6204.625</v>
      </c>
      <c r="F17" s="29">
        <f t="shared" si="4"/>
        <v>44445.375</v>
      </c>
      <c r="G17" s="1"/>
      <c r="H17" s="30"/>
      <c r="I17" s="48"/>
      <c r="J17" s="49"/>
      <c r="K17" s="49"/>
      <c r="L17" s="49"/>
      <c r="M17" s="49"/>
    </row>
    <row r="18" spans="1:13" x14ac:dyDescent="0.3">
      <c r="A18" s="1">
        <f t="shared" si="5"/>
        <v>4</v>
      </c>
      <c r="B18" s="27">
        <f t="shared" si="0"/>
        <v>2022</v>
      </c>
      <c r="C18" s="28">
        <f t="shared" si="1"/>
        <v>44445.375</v>
      </c>
      <c r="D18" s="28">
        <f t="shared" si="2"/>
        <v>2532.5</v>
      </c>
      <c r="E18" s="28">
        <f t="shared" si="3"/>
        <v>8737.125</v>
      </c>
      <c r="F18" s="29">
        <f t="shared" si="4"/>
        <v>41912.875</v>
      </c>
      <c r="G18" s="1"/>
      <c r="I18" s="48"/>
      <c r="J18" s="49"/>
      <c r="K18" s="49"/>
      <c r="L18" s="49"/>
      <c r="M18" s="49"/>
    </row>
    <row r="19" spans="1:13" x14ac:dyDescent="0.3">
      <c r="A19" s="1">
        <f t="shared" si="5"/>
        <v>5</v>
      </c>
      <c r="B19" s="27">
        <f t="shared" si="0"/>
        <v>2023</v>
      </c>
      <c r="C19" s="28">
        <f t="shared" si="1"/>
        <v>41912.875</v>
      </c>
      <c r="D19" s="28">
        <f t="shared" si="2"/>
        <v>2532.5</v>
      </c>
      <c r="E19" s="28">
        <f t="shared" si="3"/>
        <v>11269.625</v>
      </c>
      <c r="F19" s="29">
        <f t="shared" si="4"/>
        <v>39380.375</v>
      </c>
      <c r="G19" s="1"/>
      <c r="I19" s="48"/>
      <c r="J19" s="49"/>
      <c r="K19" s="49"/>
      <c r="L19" s="49"/>
      <c r="M19" s="49"/>
    </row>
    <row r="20" spans="1:13" x14ac:dyDescent="0.3">
      <c r="A20" s="1">
        <f t="shared" si="5"/>
        <v>6</v>
      </c>
      <c r="B20" s="27">
        <f t="shared" si="0"/>
        <v>2024</v>
      </c>
      <c r="C20" s="28">
        <f t="shared" si="1"/>
        <v>39380.375</v>
      </c>
      <c r="D20" s="28">
        <f t="shared" si="2"/>
        <v>2532.5</v>
      </c>
      <c r="E20" s="28">
        <f t="shared" si="3"/>
        <v>13802.125</v>
      </c>
      <c r="F20" s="29">
        <f t="shared" si="4"/>
        <v>36847.875</v>
      </c>
      <c r="G20" s="1"/>
      <c r="I20" s="48"/>
      <c r="J20" s="49"/>
      <c r="K20" s="49"/>
      <c r="L20" s="49"/>
      <c r="M20" s="49"/>
    </row>
    <row r="21" spans="1:13" x14ac:dyDescent="0.3">
      <c r="A21" s="1">
        <f t="shared" si="5"/>
        <v>7</v>
      </c>
      <c r="B21" s="27">
        <f t="shared" si="0"/>
        <v>2025</v>
      </c>
      <c r="C21" s="28">
        <f t="shared" si="1"/>
        <v>36847.875</v>
      </c>
      <c r="D21" s="28">
        <f t="shared" si="2"/>
        <v>2532.5</v>
      </c>
      <c r="E21" s="28">
        <f t="shared" si="3"/>
        <v>16334.625</v>
      </c>
      <c r="F21" s="29">
        <f t="shared" si="4"/>
        <v>34315.375</v>
      </c>
      <c r="G21" s="1"/>
      <c r="I21" s="48"/>
      <c r="J21" s="49"/>
      <c r="K21" s="49"/>
      <c r="L21" s="49"/>
      <c r="M21" s="49"/>
    </row>
    <row r="22" spans="1:13" x14ac:dyDescent="0.3">
      <c r="A22" s="1">
        <f t="shared" si="5"/>
        <v>8</v>
      </c>
      <c r="B22" s="27">
        <f t="shared" si="0"/>
        <v>2026</v>
      </c>
      <c r="C22" s="28">
        <f t="shared" si="1"/>
        <v>34315.375</v>
      </c>
      <c r="D22" s="28">
        <f t="shared" si="2"/>
        <v>2532.5</v>
      </c>
      <c r="E22" s="28">
        <f t="shared" si="3"/>
        <v>18867.125</v>
      </c>
      <c r="F22" s="29">
        <f t="shared" si="4"/>
        <v>31782.875</v>
      </c>
      <c r="G22" s="1"/>
      <c r="I22" s="48"/>
      <c r="J22" s="49"/>
      <c r="K22" s="49"/>
      <c r="L22" s="49"/>
      <c r="M22" s="49"/>
    </row>
    <row r="23" spans="1:13" x14ac:dyDescent="0.3">
      <c r="A23" s="1">
        <f t="shared" si="5"/>
        <v>9</v>
      </c>
      <c r="B23" s="27">
        <f t="shared" si="0"/>
        <v>2027</v>
      </c>
      <c r="C23" s="28">
        <f t="shared" si="1"/>
        <v>31782.875</v>
      </c>
      <c r="D23" s="28">
        <f t="shared" si="2"/>
        <v>2532.5</v>
      </c>
      <c r="E23" s="28">
        <f t="shared" si="3"/>
        <v>21399.625</v>
      </c>
      <c r="F23" s="29">
        <f t="shared" si="4"/>
        <v>29250.375</v>
      </c>
      <c r="G23" s="1"/>
      <c r="I23" s="48"/>
      <c r="J23" s="49"/>
      <c r="K23" s="49"/>
      <c r="L23" s="49"/>
      <c r="M23" s="49"/>
    </row>
    <row r="24" spans="1:13" x14ac:dyDescent="0.3">
      <c r="A24" s="1">
        <f t="shared" si="5"/>
        <v>10</v>
      </c>
      <c r="B24" s="27">
        <f t="shared" si="0"/>
        <v>2028</v>
      </c>
      <c r="C24" s="28">
        <f t="shared" si="1"/>
        <v>29250.375</v>
      </c>
      <c r="D24" s="28">
        <f t="shared" si="2"/>
        <v>2532.5</v>
      </c>
      <c r="E24" s="28">
        <f t="shared" si="3"/>
        <v>23932.125</v>
      </c>
      <c r="F24" s="29">
        <f t="shared" si="4"/>
        <v>26717.875</v>
      </c>
      <c r="G24" s="1"/>
      <c r="I24" s="48"/>
      <c r="J24" s="49"/>
      <c r="K24" s="49"/>
      <c r="L24" s="49"/>
      <c r="M24" s="49"/>
    </row>
    <row r="25" spans="1:13" x14ac:dyDescent="0.3">
      <c r="A25" s="1">
        <f t="shared" si="5"/>
        <v>11</v>
      </c>
      <c r="B25" s="27">
        <f t="shared" si="0"/>
        <v>2029</v>
      </c>
      <c r="C25" s="28">
        <f t="shared" si="1"/>
        <v>26717.875</v>
      </c>
      <c r="D25" s="28">
        <f t="shared" si="2"/>
        <v>2532.5</v>
      </c>
      <c r="E25" s="28">
        <f t="shared" si="3"/>
        <v>26464.625</v>
      </c>
      <c r="F25" s="29">
        <f t="shared" si="4"/>
        <v>24185.375</v>
      </c>
      <c r="G25" s="1"/>
      <c r="I25" s="48"/>
      <c r="J25" s="49"/>
      <c r="K25" s="49"/>
      <c r="L25" s="49"/>
      <c r="M25" s="49"/>
    </row>
    <row r="26" spans="1:13" x14ac:dyDescent="0.3">
      <c r="A26" s="1">
        <f t="shared" si="5"/>
        <v>12</v>
      </c>
      <c r="B26" s="27">
        <f t="shared" si="0"/>
        <v>2030</v>
      </c>
      <c r="C26" s="28">
        <f t="shared" si="1"/>
        <v>24185.375</v>
      </c>
      <c r="D26" s="28">
        <f t="shared" si="2"/>
        <v>2532.5</v>
      </c>
      <c r="E26" s="28">
        <f t="shared" si="3"/>
        <v>28997.125</v>
      </c>
      <c r="F26" s="29">
        <f t="shared" si="4"/>
        <v>21652.875</v>
      </c>
      <c r="G26" s="1"/>
      <c r="I26" s="48"/>
      <c r="J26" s="49"/>
      <c r="K26" s="49"/>
      <c r="L26" s="49"/>
      <c r="M26" s="49"/>
    </row>
    <row r="27" spans="1:13" x14ac:dyDescent="0.3">
      <c r="A27" s="1">
        <f t="shared" si="5"/>
        <v>13</v>
      </c>
      <c r="B27" s="27">
        <f t="shared" si="0"/>
        <v>2031</v>
      </c>
      <c r="C27" s="28">
        <f t="shared" si="1"/>
        <v>21652.875</v>
      </c>
      <c r="D27" s="28">
        <f t="shared" si="2"/>
        <v>2532.5</v>
      </c>
      <c r="E27" s="28">
        <f t="shared" si="3"/>
        <v>31529.625</v>
      </c>
      <c r="F27" s="29">
        <f t="shared" si="4"/>
        <v>19120.375</v>
      </c>
      <c r="G27" s="1"/>
      <c r="I27" s="48"/>
      <c r="J27" s="49"/>
      <c r="K27" s="49"/>
      <c r="L27" s="49"/>
      <c r="M27" s="49"/>
    </row>
    <row r="28" spans="1:13" x14ac:dyDescent="0.3">
      <c r="A28" s="1">
        <f t="shared" si="5"/>
        <v>14</v>
      </c>
      <c r="B28" s="27">
        <f t="shared" si="0"/>
        <v>2032</v>
      </c>
      <c r="C28" s="28">
        <f t="shared" si="1"/>
        <v>19120.375</v>
      </c>
      <c r="D28" s="28">
        <f t="shared" si="2"/>
        <v>2532.5</v>
      </c>
      <c r="E28" s="28">
        <f t="shared" si="3"/>
        <v>34062.125</v>
      </c>
      <c r="F28" s="29">
        <f t="shared" si="4"/>
        <v>16587.875</v>
      </c>
      <c r="G28" s="1"/>
      <c r="I28" s="48"/>
      <c r="J28" s="49"/>
      <c r="K28" s="49"/>
      <c r="L28" s="49"/>
      <c r="M28" s="49"/>
    </row>
    <row r="29" spans="1:13" x14ac:dyDescent="0.3">
      <c r="A29" s="1">
        <f t="shared" si="5"/>
        <v>15</v>
      </c>
      <c r="B29" s="27">
        <f t="shared" si="0"/>
        <v>2033</v>
      </c>
      <c r="C29" s="28">
        <f t="shared" si="1"/>
        <v>16587.875</v>
      </c>
      <c r="D29" s="28">
        <f t="shared" si="2"/>
        <v>2532.5</v>
      </c>
      <c r="E29" s="28">
        <f t="shared" si="3"/>
        <v>36594.625</v>
      </c>
      <c r="F29" s="29">
        <f t="shared" si="4"/>
        <v>14055.375</v>
      </c>
      <c r="G29" s="1"/>
      <c r="I29" s="48"/>
      <c r="J29" s="49"/>
      <c r="K29" s="49"/>
      <c r="L29" s="49"/>
      <c r="M29" s="49"/>
    </row>
    <row r="30" spans="1:13" x14ac:dyDescent="0.3">
      <c r="A30" s="1">
        <f t="shared" si="5"/>
        <v>16</v>
      </c>
      <c r="B30" s="27">
        <f t="shared" si="0"/>
        <v>2034</v>
      </c>
      <c r="C30" s="28">
        <f t="shared" si="1"/>
        <v>14055.375</v>
      </c>
      <c r="D30" s="28">
        <f t="shared" si="2"/>
        <v>2532.5</v>
      </c>
      <c r="E30" s="28">
        <f t="shared" si="3"/>
        <v>39127.125</v>
      </c>
      <c r="F30" s="29">
        <f t="shared" si="4"/>
        <v>11522.875</v>
      </c>
      <c r="G30" s="1"/>
      <c r="I30" s="48"/>
      <c r="J30" s="49"/>
      <c r="K30" s="49"/>
      <c r="L30" s="49"/>
      <c r="M30" s="49"/>
    </row>
    <row r="31" spans="1:13" x14ac:dyDescent="0.3">
      <c r="A31" s="1">
        <f t="shared" si="5"/>
        <v>17</v>
      </c>
      <c r="B31" s="27">
        <f t="shared" si="0"/>
        <v>2035</v>
      </c>
      <c r="C31" s="28">
        <f t="shared" si="1"/>
        <v>11522.875</v>
      </c>
      <c r="D31" s="28">
        <f t="shared" si="2"/>
        <v>2532.5</v>
      </c>
      <c r="E31" s="28">
        <f t="shared" si="3"/>
        <v>41659.625</v>
      </c>
      <c r="F31" s="29">
        <f t="shared" si="4"/>
        <v>8990.375</v>
      </c>
      <c r="G31" s="1"/>
      <c r="I31" s="48"/>
      <c r="J31" s="49"/>
      <c r="K31" s="49"/>
      <c r="L31" s="49"/>
      <c r="M31" s="49"/>
    </row>
    <row r="32" spans="1:13" x14ac:dyDescent="0.3">
      <c r="A32" s="1">
        <f t="shared" si="5"/>
        <v>18</v>
      </c>
      <c r="B32" s="27">
        <f t="shared" si="0"/>
        <v>2036</v>
      </c>
      <c r="C32" s="28">
        <f t="shared" si="1"/>
        <v>8990.375</v>
      </c>
      <c r="D32" s="28">
        <f t="shared" si="2"/>
        <v>2532.5</v>
      </c>
      <c r="E32" s="28">
        <f t="shared" si="3"/>
        <v>44192.125</v>
      </c>
      <c r="F32" s="29">
        <f t="shared" si="4"/>
        <v>6457.875</v>
      </c>
      <c r="G32" s="1"/>
      <c r="I32" s="48"/>
      <c r="J32" s="49"/>
      <c r="K32" s="49"/>
      <c r="L32" s="49"/>
      <c r="M32" s="49"/>
    </row>
    <row r="33" spans="1:13" x14ac:dyDescent="0.3">
      <c r="A33" s="1">
        <f t="shared" si="5"/>
        <v>19</v>
      </c>
      <c r="B33" s="27">
        <f t="shared" si="0"/>
        <v>2037</v>
      </c>
      <c r="C33" s="28">
        <f t="shared" si="1"/>
        <v>6457.875</v>
      </c>
      <c r="D33" s="28">
        <f t="shared" si="2"/>
        <v>2532.5</v>
      </c>
      <c r="E33" s="28">
        <f t="shared" si="3"/>
        <v>46724.625</v>
      </c>
      <c r="F33" s="29">
        <f t="shared" si="4"/>
        <v>3925.375</v>
      </c>
      <c r="G33" s="1"/>
      <c r="I33" s="48"/>
      <c r="J33" s="49"/>
      <c r="K33" s="49"/>
      <c r="L33" s="49"/>
      <c r="M33" s="49"/>
    </row>
    <row r="34" spans="1:13" x14ac:dyDescent="0.3">
      <c r="A34" s="1">
        <f t="shared" si="5"/>
        <v>20</v>
      </c>
      <c r="B34" s="27">
        <f t="shared" si="0"/>
        <v>2038</v>
      </c>
      <c r="C34" s="28">
        <f t="shared" si="1"/>
        <v>3925.375</v>
      </c>
      <c r="D34" s="28">
        <f t="shared" si="2"/>
        <v>2532.5</v>
      </c>
      <c r="E34" s="28">
        <f t="shared" si="3"/>
        <v>49257.125</v>
      </c>
      <c r="F34" s="29">
        <f t="shared" si="4"/>
        <v>1392.875</v>
      </c>
      <c r="G34" s="1"/>
      <c r="I34" s="48"/>
      <c r="J34" s="49"/>
      <c r="K34" s="49"/>
      <c r="L34" s="49"/>
      <c r="M34" s="49"/>
    </row>
    <row r="35" spans="1:13" x14ac:dyDescent="0.3">
      <c r="A35" s="1">
        <f t="shared" si="5"/>
        <v>21</v>
      </c>
      <c r="B35" s="27">
        <f t="shared" si="0"/>
        <v>2039</v>
      </c>
      <c r="C35" s="28">
        <f t="shared" si="1"/>
        <v>1392.875</v>
      </c>
      <c r="D35" s="28">
        <f t="shared" si="2"/>
        <v>1392.875</v>
      </c>
      <c r="E35" s="28">
        <f t="shared" si="3"/>
        <v>50650</v>
      </c>
      <c r="F35" s="29">
        <f t="shared" si="4"/>
        <v>0</v>
      </c>
      <c r="G35" s="1"/>
      <c r="I35" s="48"/>
      <c r="J35" s="49"/>
      <c r="K35" s="49"/>
      <c r="L35" s="49"/>
      <c r="M35" s="49"/>
    </row>
    <row r="36" spans="1:13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" thickTop="1" x14ac:dyDescent="0.3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3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3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3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3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3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3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3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3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3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3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3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3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3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3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3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3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3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3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3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3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3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3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3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3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3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3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3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3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3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3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3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3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3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3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3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3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3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3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3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3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3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3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3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3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3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3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3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3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3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3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3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3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3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3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3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3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3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3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3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3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3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3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3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3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3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3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3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3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3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3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3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3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3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3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3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3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3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3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3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3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3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3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3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3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3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3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3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3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3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I11:K11"/>
    <mergeCell ref="B9:C9"/>
    <mergeCell ref="B10:C10"/>
    <mergeCell ref="B11:D11"/>
    <mergeCell ref="I5:K5"/>
    <mergeCell ref="I10:J10"/>
    <mergeCell ref="B8:C8"/>
    <mergeCell ref="L5:M5"/>
    <mergeCell ref="I6:J6"/>
    <mergeCell ref="I7:J7"/>
    <mergeCell ref="I8:J8"/>
    <mergeCell ref="I9:J9"/>
    <mergeCell ref="B1:G3"/>
    <mergeCell ref="B5:D5"/>
    <mergeCell ref="E5:F5"/>
    <mergeCell ref="B6:C6"/>
    <mergeCell ref="B7: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opLeftCell="A10" workbookViewId="0">
      <selection activeCell="H15" sqref="H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9" max="9" width="11" style="35" customWidth="1"/>
    <col min="10" max="10" width="14.33203125" style="35" customWidth="1"/>
    <col min="11" max="11" width="14" style="35" customWidth="1"/>
    <col min="12" max="12" width="20.44140625" style="35" customWidth="1"/>
    <col min="13" max="13" width="17.44140625" style="3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13" ht="15" thickTop="1" x14ac:dyDescent="0.3">
      <c r="A1" s="1"/>
      <c r="B1" s="65" t="s">
        <v>39</v>
      </c>
      <c r="C1" s="66"/>
      <c r="D1" s="66"/>
      <c r="E1" s="66"/>
      <c r="F1" s="66"/>
      <c r="G1" s="67"/>
    </row>
    <row r="2" spans="1:13" x14ac:dyDescent="0.3">
      <c r="A2" s="1"/>
      <c r="B2" s="68"/>
      <c r="C2" s="69"/>
      <c r="D2" s="69"/>
      <c r="E2" s="69"/>
      <c r="F2" s="69"/>
      <c r="G2" s="70"/>
    </row>
    <row r="3" spans="1:13" ht="15" thickBot="1" x14ac:dyDescent="0.35">
      <c r="A3" s="1"/>
      <c r="B3" s="71"/>
      <c r="C3" s="72"/>
      <c r="D3" s="72"/>
      <c r="E3" s="72"/>
      <c r="F3" s="72"/>
      <c r="G3" s="73"/>
    </row>
    <row r="4" spans="1:13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  <c r="I4" s="36"/>
      <c r="J4" s="37"/>
      <c r="K4" s="37"/>
      <c r="L4" s="37"/>
      <c r="M4" s="37"/>
    </row>
    <row r="5" spans="1:13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  <c r="I5" s="85"/>
      <c r="J5" s="85"/>
      <c r="K5" s="85"/>
      <c r="L5" s="81"/>
      <c r="M5" s="82"/>
    </row>
    <row r="6" spans="1:13" ht="21.9" customHeight="1" thickTop="1" x14ac:dyDescent="0.3">
      <c r="A6" s="4"/>
      <c r="B6" s="79" t="s">
        <v>2</v>
      </c>
      <c r="C6" s="80"/>
      <c r="D6" s="5" t="s">
        <v>32</v>
      </c>
      <c r="E6" s="6" t="s">
        <v>4</v>
      </c>
      <c r="F6" s="7">
        <f>YEAR(D8)</f>
        <v>2019</v>
      </c>
      <c r="G6" s="1"/>
      <c r="I6" s="83"/>
      <c r="J6" s="83"/>
      <c r="K6" s="38"/>
      <c r="L6" s="39"/>
      <c r="M6" s="40"/>
    </row>
    <row r="7" spans="1:13" ht="21.9" customHeight="1" x14ac:dyDescent="0.3">
      <c r="A7" s="4"/>
      <c r="B7" s="58" t="s">
        <v>35</v>
      </c>
      <c r="C7" s="59"/>
      <c r="D7" s="8">
        <v>9054.18</v>
      </c>
      <c r="E7" s="9" t="s">
        <v>6</v>
      </c>
      <c r="F7" s="10">
        <f>1/D10</f>
        <v>0.05</v>
      </c>
      <c r="G7" s="1"/>
      <c r="I7" s="83"/>
      <c r="J7" s="83"/>
      <c r="K7" s="41"/>
      <c r="L7" s="39"/>
      <c r="M7" s="42"/>
    </row>
    <row r="8" spans="1:13" ht="21.9" customHeight="1" thickBot="1" x14ac:dyDescent="0.35">
      <c r="A8" s="4"/>
      <c r="B8" s="58" t="s">
        <v>37</v>
      </c>
      <c r="C8" s="59"/>
      <c r="D8" s="11">
        <v>43673</v>
      </c>
      <c r="E8" s="12" t="s">
        <v>8</v>
      </c>
      <c r="F8" s="13">
        <f>360-DAYS360(D9,D8)</f>
        <v>154</v>
      </c>
      <c r="G8" s="1"/>
      <c r="I8" s="83"/>
      <c r="J8" s="83"/>
      <c r="K8" s="43"/>
      <c r="L8" s="39"/>
      <c r="M8" s="44"/>
    </row>
    <row r="9" spans="1:13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  <c r="I9" s="83"/>
      <c r="J9" s="83"/>
      <c r="K9" s="43"/>
      <c r="L9" s="39"/>
      <c r="M9" s="45"/>
    </row>
    <row r="10" spans="1:13" ht="21.9" customHeight="1" thickTop="1" thickBot="1" x14ac:dyDescent="0.35">
      <c r="A10" s="4"/>
      <c r="B10" s="60" t="s">
        <v>38</v>
      </c>
      <c r="C10" s="61"/>
      <c r="D10" s="16">
        <v>20</v>
      </c>
      <c r="E10" s="14" t="s">
        <v>12</v>
      </c>
      <c r="F10" s="15">
        <f>DATE(YEAR(D8)+D10,MONTH(D8),DAY(D8))</f>
        <v>50978</v>
      </c>
      <c r="G10" s="1"/>
      <c r="I10" s="83"/>
      <c r="J10" s="83"/>
      <c r="K10" s="46"/>
      <c r="L10" s="39"/>
      <c r="M10" s="45"/>
    </row>
    <row r="11" spans="1:13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  <c r="I11" s="83"/>
      <c r="J11" s="84"/>
      <c r="K11" s="84"/>
      <c r="L11" s="39"/>
      <c r="M11" s="45"/>
    </row>
    <row r="12" spans="1:13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  <c r="I12" s="39"/>
      <c r="J12" s="47"/>
      <c r="K12" s="47"/>
      <c r="L12" s="39"/>
      <c r="M12" s="45"/>
    </row>
    <row r="13" spans="1:13" ht="15.6" thickTop="1" thickBot="1" x14ac:dyDescent="0.35">
      <c r="A13" s="17"/>
      <c r="B13" s="20"/>
      <c r="D13" s="21"/>
      <c r="E13" s="21"/>
      <c r="F13" s="22"/>
      <c r="G13" s="1"/>
      <c r="I13" s="37"/>
      <c r="K13" s="37"/>
      <c r="L13" s="37"/>
    </row>
    <row r="14" spans="1:13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  <c r="I14" s="26"/>
      <c r="J14" s="26"/>
      <c r="K14" s="26"/>
      <c r="L14" s="26"/>
      <c r="M14" s="26"/>
    </row>
    <row r="15" spans="1:13" ht="15" thickTop="1" x14ac:dyDescent="0.3">
      <c r="A15" s="1">
        <f>1</f>
        <v>1</v>
      </c>
      <c r="B15" s="27">
        <f>YEAR(D8)</f>
        <v>2019</v>
      </c>
      <c r="C15" s="28">
        <f>D7</f>
        <v>9054.18</v>
      </c>
      <c r="D15" s="28">
        <f>D7*F7*F8/360</f>
        <v>193.65885000000006</v>
      </c>
      <c r="E15" s="28">
        <f>D15</f>
        <v>193.65885000000006</v>
      </c>
      <c r="F15" s="29">
        <f>C15-D15</f>
        <v>8860.5211500000005</v>
      </c>
      <c r="G15" s="1"/>
      <c r="H15" s="57">
        <f>E15+'Sub2019-1'!E15+'Sub 2018'!E15</f>
        <v>1500.2926638888889</v>
      </c>
      <c r="I15" s="48"/>
      <c r="J15" s="49"/>
      <c r="K15" s="49"/>
      <c r="L15" s="49"/>
      <c r="M15" s="49"/>
    </row>
    <row r="16" spans="1:13" x14ac:dyDescent="0.3">
      <c r="A16" s="1">
        <f>IF(B16="","",A15+1)</f>
        <v>2</v>
      </c>
      <c r="B16" s="27">
        <f t="shared" ref="B16:B40" si="0">IF(OR(E15=$D$7,E15=""),"",B15+1)</f>
        <v>2020</v>
      </c>
      <c r="C16" s="28">
        <f t="shared" ref="C16:C40" si="1">IF(OR(E15=$D$7,E15="",),"",F15)</f>
        <v>8860.5211500000005</v>
      </c>
      <c r="D16" s="28">
        <f t="shared" ref="D16:D40" si="2">IF(B16="","",IF(B16=$F$6+$D$10,$D$7*$F$7*(360-$F$8)/360,$D$7*$F$7))</f>
        <v>452.70900000000006</v>
      </c>
      <c r="E16" s="28">
        <f t="shared" ref="E16:E40" si="3">IF(OR(E15=$D$7,E15=""),"",E15+D16)</f>
        <v>646.36785000000009</v>
      </c>
      <c r="F16" s="29">
        <f t="shared" ref="F16:F40" si="4">IF(OR(E15=$D$7,E15=""),"",C16-D16)</f>
        <v>8407.8121499999997</v>
      </c>
      <c r="G16" s="1"/>
      <c r="I16" s="48"/>
      <c r="J16" s="49"/>
      <c r="K16" s="49"/>
      <c r="L16" s="49"/>
      <c r="M16" s="49"/>
    </row>
    <row r="17" spans="1:13" x14ac:dyDescent="0.3">
      <c r="A17" s="1">
        <f t="shared" ref="A17:A40" si="5">IF(B17="","",A16+1)</f>
        <v>3</v>
      </c>
      <c r="B17" s="27">
        <f t="shared" si="0"/>
        <v>2021</v>
      </c>
      <c r="C17" s="28">
        <f t="shared" si="1"/>
        <v>8407.8121499999997</v>
      </c>
      <c r="D17" s="28">
        <f t="shared" si="2"/>
        <v>452.70900000000006</v>
      </c>
      <c r="E17" s="28">
        <f t="shared" si="3"/>
        <v>1099.0768500000001</v>
      </c>
      <c r="F17" s="29">
        <f t="shared" si="4"/>
        <v>7955.1031499999999</v>
      </c>
      <c r="G17" s="1"/>
      <c r="H17" s="30"/>
      <c r="I17" s="48"/>
      <c r="J17" s="49"/>
      <c r="K17" s="49"/>
      <c r="L17" s="49"/>
      <c r="M17" s="49"/>
    </row>
    <row r="18" spans="1:13" x14ac:dyDescent="0.3">
      <c r="A18" s="1">
        <f t="shared" si="5"/>
        <v>4</v>
      </c>
      <c r="B18" s="27">
        <f t="shared" si="0"/>
        <v>2022</v>
      </c>
      <c r="C18" s="28">
        <f t="shared" si="1"/>
        <v>7955.1031499999999</v>
      </c>
      <c r="D18" s="28">
        <f t="shared" si="2"/>
        <v>452.70900000000006</v>
      </c>
      <c r="E18" s="28">
        <f t="shared" si="3"/>
        <v>1551.7858500000002</v>
      </c>
      <c r="F18" s="29">
        <f t="shared" si="4"/>
        <v>7502.3941500000001</v>
      </c>
      <c r="G18" s="1"/>
      <c r="I18" s="48"/>
      <c r="J18" s="49"/>
      <c r="K18" s="49"/>
      <c r="L18" s="49"/>
      <c r="M18" s="49"/>
    </row>
    <row r="19" spans="1:13" x14ac:dyDescent="0.3">
      <c r="A19" s="1">
        <f t="shared" si="5"/>
        <v>5</v>
      </c>
      <c r="B19" s="27">
        <f t="shared" si="0"/>
        <v>2023</v>
      </c>
      <c r="C19" s="28">
        <f t="shared" si="1"/>
        <v>7502.3941500000001</v>
      </c>
      <c r="D19" s="28">
        <f t="shared" si="2"/>
        <v>452.70900000000006</v>
      </c>
      <c r="E19" s="28">
        <f t="shared" si="3"/>
        <v>2004.4948500000003</v>
      </c>
      <c r="F19" s="29">
        <f t="shared" si="4"/>
        <v>7049.6851500000002</v>
      </c>
      <c r="G19" s="1"/>
      <c r="I19" s="48"/>
      <c r="J19" s="49"/>
      <c r="K19" s="49"/>
      <c r="L19" s="49"/>
      <c r="M19" s="49"/>
    </row>
    <row r="20" spans="1:13" x14ac:dyDescent="0.3">
      <c r="A20" s="1">
        <f t="shared" si="5"/>
        <v>6</v>
      </c>
      <c r="B20" s="27">
        <f t="shared" si="0"/>
        <v>2024</v>
      </c>
      <c r="C20" s="28">
        <f t="shared" si="1"/>
        <v>7049.6851500000002</v>
      </c>
      <c r="D20" s="28">
        <f t="shared" si="2"/>
        <v>452.70900000000006</v>
      </c>
      <c r="E20" s="28">
        <f t="shared" si="3"/>
        <v>2457.2038500000003</v>
      </c>
      <c r="F20" s="29">
        <f t="shared" si="4"/>
        <v>6596.9761500000004</v>
      </c>
      <c r="G20" s="1"/>
      <c r="I20" s="48"/>
      <c r="J20" s="49"/>
      <c r="K20" s="49"/>
      <c r="L20" s="49"/>
      <c r="M20" s="49"/>
    </row>
    <row r="21" spans="1:13" x14ac:dyDescent="0.3">
      <c r="A21" s="1">
        <f t="shared" si="5"/>
        <v>7</v>
      </c>
      <c r="B21" s="27">
        <f t="shared" si="0"/>
        <v>2025</v>
      </c>
      <c r="C21" s="28">
        <f t="shared" si="1"/>
        <v>6596.9761500000004</v>
      </c>
      <c r="D21" s="28">
        <f t="shared" si="2"/>
        <v>452.70900000000006</v>
      </c>
      <c r="E21" s="28">
        <f t="shared" si="3"/>
        <v>2909.9128500000006</v>
      </c>
      <c r="F21" s="29">
        <f t="shared" si="4"/>
        <v>6144.2671500000006</v>
      </c>
      <c r="G21" s="1"/>
      <c r="I21" s="48"/>
      <c r="J21" s="49"/>
      <c r="K21" s="49"/>
      <c r="L21" s="49"/>
      <c r="M21" s="49"/>
    </row>
    <row r="22" spans="1:13" x14ac:dyDescent="0.3">
      <c r="A22" s="1">
        <f t="shared" si="5"/>
        <v>8</v>
      </c>
      <c r="B22" s="27">
        <f t="shared" si="0"/>
        <v>2026</v>
      </c>
      <c r="C22" s="28">
        <f t="shared" si="1"/>
        <v>6144.2671500000006</v>
      </c>
      <c r="D22" s="28">
        <f t="shared" si="2"/>
        <v>452.70900000000006</v>
      </c>
      <c r="E22" s="28">
        <f t="shared" si="3"/>
        <v>3362.6218500000004</v>
      </c>
      <c r="F22" s="29">
        <f t="shared" si="4"/>
        <v>5691.5581500000008</v>
      </c>
      <c r="G22" s="1"/>
      <c r="I22" s="48"/>
      <c r="J22" s="49"/>
      <c r="K22" s="49"/>
      <c r="L22" s="49"/>
      <c r="M22" s="49"/>
    </row>
    <row r="23" spans="1:13" x14ac:dyDescent="0.3">
      <c r="A23" s="1">
        <f t="shared" si="5"/>
        <v>9</v>
      </c>
      <c r="B23" s="27">
        <f t="shared" si="0"/>
        <v>2027</v>
      </c>
      <c r="C23" s="28">
        <f t="shared" si="1"/>
        <v>5691.5581500000008</v>
      </c>
      <c r="D23" s="28">
        <f t="shared" si="2"/>
        <v>452.70900000000006</v>
      </c>
      <c r="E23" s="28">
        <f t="shared" si="3"/>
        <v>3815.3308500000003</v>
      </c>
      <c r="F23" s="29">
        <f t="shared" si="4"/>
        <v>5238.8491500000009</v>
      </c>
      <c r="G23" s="1"/>
      <c r="I23" s="48"/>
      <c r="J23" s="49"/>
      <c r="K23" s="49"/>
      <c r="L23" s="49"/>
      <c r="M23" s="49"/>
    </row>
    <row r="24" spans="1:13" x14ac:dyDescent="0.3">
      <c r="A24" s="1">
        <f t="shared" si="5"/>
        <v>10</v>
      </c>
      <c r="B24" s="27">
        <f t="shared" si="0"/>
        <v>2028</v>
      </c>
      <c r="C24" s="28">
        <f t="shared" si="1"/>
        <v>5238.8491500000009</v>
      </c>
      <c r="D24" s="28">
        <f t="shared" si="2"/>
        <v>452.70900000000006</v>
      </c>
      <c r="E24" s="28">
        <f t="shared" si="3"/>
        <v>4268.0398500000001</v>
      </c>
      <c r="F24" s="29">
        <f t="shared" si="4"/>
        <v>4786.1401500000011</v>
      </c>
      <c r="G24" s="1"/>
      <c r="I24" s="48"/>
      <c r="J24" s="49"/>
      <c r="K24" s="49"/>
      <c r="L24" s="49"/>
      <c r="M24" s="49"/>
    </row>
    <row r="25" spans="1:13" x14ac:dyDescent="0.3">
      <c r="A25" s="1">
        <f t="shared" si="5"/>
        <v>11</v>
      </c>
      <c r="B25" s="27">
        <f t="shared" si="0"/>
        <v>2029</v>
      </c>
      <c r="C25" s="28">
        <f t="shared" si="1"/>
        <v>4786.1401500000011</v>
      </c>
      <c r="D25" s="28">
        <f t="shared" si="2"/>
        <v>452.70900000000006</v>
      </c>
      <c r="E25" s="28">
        <f t="shared" si="3"/>
        <v>4720.7488499999999</v>
      </c>
      <c r="F25" s="29">
        <f t="shared" si="4"/>
        <v>4333.4311500000013</v>
      </c>
      <c r="G25" s="1"/>
      <c r="I25" s="48"/>
      <c r="J25" s="49"/>
      <c r="K25" s="49"/>
      <c r="L25" s="49"/>
      <c r="M25" s="49"/>
    </row>
    <row r="26" spans="1:13" x14ac:dyDescent="0.3">
      <c r="A26" s="1">
        <f t="shared" si="5"/>
        <v>12</v>
      </c>
      <c r="B26" s="27">
        <f t="shared" si="0"/>
        <v>2030</v>
      </c>
      <c r="C26" s="28">
        <f t="shared" si="1"/>
        <v>4333.4311500000013</v>
      </c>
      <c r="D26" s="28">
        <f t="shared" si="2"/>
        <v>452.70900000000006</v>
      </c>
      <c r="E26" s="28">
        <f t="shared" si="3"/>
        <v>5173.4578499999998</v>
      </c>
      <c r="F26" s="29">
        <f t="shared" si="4"/>
        <v>3880.7221500000014</v>
      </c>
      <c r="G26" s="1"/>
      <c r="I26" s="48"/>
      <c r="J26" s="49"/>
      <c r="K26" s="49"/>
      <c r="L26" s="49"/>
      <c r="M26" s="49"/>
    </row>
    <row r="27" spans="1:13" x14ac:dyDescent="0.3">
      <c r="A27" s="1">
        <f t="shared" si="5"/>
        <v>13</v>
      </c>
      <c r="B27" s="27">
        <f t="shared" si="0"/>
        <v>2031</v>
      </c>
      <c r="C27" s="28">
        <f t="shared" si="1"/>
        <v>3880.7221500000014</v>
      </c>
      <c r="D27" s="28">
        <f t="shared" si="2"/>
        <v>452.70900000000006</v>
      </c>
      <c r="E27" s="28">
        <f t="shared" si="3"/>
        <v>5626.1668499999996</v>
      </c>
      <c r="F27" s="29">
        <f t="shared" si="4"/>
        <v>3428.0131500000016</v>
      </c>
      <c r="G27" s="1"/>
      <c r="I27" s="48"/>
      <c r="J27" s="49"/>
      <c r="K27" s="49"/>
      <c r="L27" s="49"/>
      <c r="M27" s="49"/>
    </row>
    <row r="28" spans="1:13" x14ac:dyDescent="0.3">
      <c r="A28" s="1">
        <f t="shared" si="5"/>
        <v>14</v>
      </c>
      <c r="B28" s="27">
        <f t="shared" si="0"/>
        <v>2032</v>
      </c>
      <c r="C28" s="28">
        <f t="shared" si="1"/>
        <v>3428.0131500000016</v>
      </c>
      <c r="D28" s="28">
        <f t="shared" si="2"/>
        <v>452.70900000000006</v>
      </c>
      <c r="E28" s="28">
        <f t="shared" si="3"/>
        <v>6078.8758499999994</v>
      </c>
      <c r="F28" s="29">
        <f t="shared" si="4"/>
        <v>2975.3041500000018</v>
      </c>
      <c r="G28" s="1"/>
      <c r="I28" s="48"/>
      <c r="J28" s="49"/>
      <c r="K28" s="49"/>
      <c r="L28" s="49"/>
      <c r="M28" s="49"/>
    </row>
    <row r="29" spans="1:13" x14ac:dyDescent="0.3">
      <c r="A29" s="1">
        <f t="shared" si="5"/>
        <v>15</v>
      </c>
      <c r="B29" s="27">
        <f t="shared" si="0"/>
        <v>2033</v>
      </c>
      <c r="C29" s="28">
        <f t="shared" si="1"/>
        <v>2975.3041500000018</v>
      </c>
      <c r="D29" s="28">
        <f t="shared" si="2"/>
        <v>452.70900000000006</v>
      </c>
      <c r="E29" s="28">
        <f t="shared" si="3"/>
        <v>6531.5848499999993</v>
      </c>
      <c r="F29" s="29">
        <f t="shared" si="4"/>
        <v>2522.5951500000019</v>
      </c>
      <c r="G29" s="1"/>
      <c r="I29" s="48"/>
      <c r="J29" s="49"/>
      <c r="K29" s="49"/>
      <c r="L29" s="49"/>
      <c r="M29" s="49"/>
    </row>
    <row r="30" spans="1:13" x14ac:dyDescent="0.3">
      <c r="A30" s="1">
        <f t="shared" si="5"/>
        <v>16</v>
      </c>
      <c r="B30" s="27">
        <f t="shared" si="0"/>
        <v>2034</v>
      </c>
      <c r="C30" s="28">
        <f t="shared" si="1"/>
        <v>2522.5951500000019</v>
      </c>
      <c r="D30" s="28">
        <f t="shared" si="2"/>
        <v>452.70900000000006</v>
      </c>
      <c r="E30" s="28">
        <f t="shared" si="3"/>
        <v>6984.2938499999991</v>
      </c>
      <c r="F30" s="29">
        <f t="shared" si="4"/>
        <v>2069.8861500000021</v>
      </c>
      <c r="G30" s="1"/>
      <c r="I30" s="48"/>
      <c r="J30" s="49"/>
      <c r="K30" s="49"/>
      <c r="L30" s="49"/>
      <c r="M30" s="49"/>
    </row>
    <row r="31" spans="1:13" x14ac:dyDescent="0.3">
      <c r="A31" s="1">
        <f t="shared" si="5"/>
        <v>17</v>
      </c>
      <c r="B31" s="27">
        <f t="shared" si="0"/>
        <v>2035</v>
      </c>
      <c r="C31" s="28">
        <f t="shared" si="1"/>
        <v>2069.8861500000021</v>
      </c>
      <c r="D31" s="28">
        <f t="shared" si="2"/>
        <v>452.70900000000006</v>
      </c>
      <c r="E31" s="28">
        <f t="shared" si="3"/>
        <v>7437.0028499999989</v>
      </c>
      <c r="F31" s="29">
        <f t="shared" si="4"/>
        <v>1617.177150000002</v>
      </c>
      <c r="G31" s="1"/>
      <c r="I31" s="48"/>
      <c r="J31" s="49"/>
      <c r="K31" s="49"/>
      <c r="L31" s="49"/>
      <c r="M31" s="49"/>
    </row>
    <row r="32" spans="1:13" x14ac:dyDescent="0.3">
      <c r="A32" s="1">
        <f t="shared" si="5"/>
        <v>18</v>
      </c>
      <c r="B32" s="27">
        <f t="shared" si="0"/>
        <v>2036</v>
      </c>
      <c r="C32" s="28">
        <f t="shared" si="1"/>
        <v>1617.177150000002</v>
      </c>
      <c r="D32" s="28">
        <f t="shared" si="2"/>
        <v>452.70900000000006</v>
      </c>
      <c r="E32" s="28">
        <f t="shared" si="3"/>
        <v>7889.7118499999988</v>
      </c>
      <c r="F32" s="29">
        <f t="shared" si="4"/>
        <v>1164.468150000002</v>
      </c>
      <c r="G32" s="1"/>
      <c r="I32" s="48"/>
      <c r="J32" s="49"/>
      <c r="K32" s="49"/>
      <c r="L32" s="49"/>
      <c r="M32" s="49"/>
    </row>
    <row r="33" spans="1:13" x14ac:dyDescent="0.3">
      <c r="A33" s="1">
        <f t="shared" si="5"/>
        <v>19</v>
      </c>
      <c r="B33" s="27">
        <f t="shared" si="0"/>
        <v>2037</v>
      </c>
      <c r="C33" s="28">
        <f t="shared" si="1"/>
        <v>1164.468150000002</v>
      </c>
      <c r="D33" s="28">
        <f t="shared" si="2"/>
        <v>452.70900000000006</v>
      </c>
      <c r="E33" s="28">
        <f t="shared" si="3"/>
        <v>8342.4208499999986</v>
      </c>
      <c r="F33" s="29">
        <f t="shared" si="4"/>
        <v>711.75915000000191</v>
      </c>
      <c r="G33" s="1"/>
      <c r="I33" s="48"/>
      <c r="J33" s="49"/>
      <c r="K33" s="49"/>
      <c r="L33" s="49"/>
      <c r="M33" s="49"/>
    </row>
    <row r="34" spans="1:13" x14ac:dyDescent="0.3">
      <c r="A34" s="1">
        <f t="shared" si="5"/>
        <v>20</v>
      </c>
      <c r="B34" s="27">
        <f t="shared" si="0"/>
        <v>2038</v>
      </c>
      <c r="C34" s="28">
        <f t="shared" si="1"/>
        <v>711.75915000000191</v>
      </c>
      <c r="D34" s="28">
        <f t="shared" si="2"/>
        <v>452.70900000000006</v>
      </c>
      <c r="E34" s="28">
        <f t="shared" si="3"/>
        <v>8795.1298499999994</v>
      </c>
      <c r="F34" s="29">
        <f t="shared" si="4"/>
        <v>259.05015000000185</v>
      </c>
      <c r="G34" s="1"/>
      <c r="I34" s="48"/>
      <c r="J34" s="49"/>
      <c r="K34" s="49"/>
      <c r="L34" s="49"/>
      <c r="M34" s="49"/>
    </row>
    <row r="35" spans="1:13" x14ac:dyDescent="0.3">
      <c r="A35" s="1">
        <f t="shared" si="5"/>
        <v>21</v>
      </c>
      <c r="B35" s="27">
        <f t="shared" si="0"/>
        <v>2039</v>
      </c>
      <c r="C35" s="28">
        <f t="shared" si="1"/>
        <v>259.05015000000185</v>
      </c>
      <c r="D35" s="28">
        <f t="shared" si="2"/>
        <v>259.05015000000003</v>
      </c>
      <c r="E35" s="28">
        <f t="shared" si="3"/>
        <v>9054.18</v>
      </c>
      <c r="F35" s="29">
        <f t="shared" si="4"/>
        <v>1.8189894035458565E-12</v>
      </c>
      <c r="G35" s="1"/>
      <c r="I35" s="48"/>
      <c r="J35" s="49"/>
      <c r="K35" s="49"/>
      <c r="L35" s="49"/>
      <c r="M35" s="49"/>
    </row>
    <row r="36" spans="1:13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  <c r="I36" s="48"/>
      <c r="J36" s="49"/>
      <c r="K36" s="49"/>
      <c r="L36" s="49"/>
      <c r="M36" s="49"/>
    </row>
    <row r="37" spans="1:13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  <c r="I37" s="48"/>
      <c r="J37" s="49"/>
      <c r="K37" s="49"/>
      <c r="L37" s="49"/>
      <c r="M37" s="49"/>
    </row>
    <row r="38" spans="1:13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  <c r="I38" s="48"/>
      <c r="J38" s="49"/>
      <c r="K38" s="49"/>
      <c r="L38" s="49"/>
      <c r="M38" s="49"/>
    </row>
    <row r="39" spans="1:13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  <c r="I39" s="48"/>
      <c r="J39" s="49"/>
      <c r="K39" s="49"/>
      <c r="L39" s="49"/>
      <c r="M39" s="49"/>
    </row>
    <row r="40" spans="1:13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  <c r="I40" s="48"/>
      <c r="J40" s="49"/>
      <c r="K40" s="49"/>
      <c r="L40" s="49"/>
      <c r="M40" s="49"/>
    </row>
    <row r="41" spans="1:13" ht="15" thickTop="1" x14ac:dyDescent="0.3">
      <c r="A41" s="1"/>
      <c r="B41" s="34"/>
      <c r="C41" s="1"/>
      <c r="D41" s="1"/>
      <c r="E41" s="1"/>
      <c r="F41" s="1"/>
      <c r="G41" s="1"/>
      <c r="I41" s="50"/>
      <c r="J41" s="37"/>
      <c r="K41" s="37"/>
      <c r="L41" s="37"/>
      <c r="M41" s="37"/>
    </row>
    <row r="42" spans="1:13" x14ac:dyDescent="0.3">
      <c r="A42" s="1"/>
      <c r="B42" s="34"/>
      <c r="C42" s="1"/>
      <c r="D42" s="1"/>
      <c r="E42" s="1"/>
      <c r="F42" s="1"/>
      <c r="G42" s="1"/>
      <c r="I42" s="50"/>
      <c r="J42" s="37"/>
      <c r="K42" s="37"/>
      <c r="L42" s="37"/>
      <c r="M42" s="37"/>
    </row>
    <row r="43" spans="1:13" x14ac:dyDescent="0.3">
      <c r="A43" s="1"/>
      <c r="B43" s="34"/>
      <c r="C43" s="1"/>
      <c r="D43" s="1"/>
      <c r="E43" s="1"/>
      <c r="F43" s="1"/>
      <c r="G43" s="1"/>
      <c r="I43" s="50"/>
      <c r="J43" s="37"/>
      <c r="K43" s="37"/>
      <c r="L43" s="37"/>
      <c r="M43" s="37"/>
    </row>
    <row r="44" spans="1:13" x14ac:dyDescent="0.3">
      <c r="A44" s="1"/>
      <c r="B44" s="34"/>
      <c r="C44" s="1"/>
      <c r="D44" s="1"/>
      <c r="E44" s="1"/>
      <c r="F44" s="1"/>
      <c r="G44" s="1"/>
      <c r="I44" s="50"/>
      <c r="J44" s="37"/>
      <c r="K44" s="37"/>
      <c r="L44" s="37"/>
      <c r="M44" s="37"/>
    </row>
    <row r="45" spans="1:13" x14ac:dyDescent="0.3">
      <c r="A45" s="1"/>
      <c r="B45" s="34"/>
      <c r="C45" s="1"/>
      <c r="D45" s="1"/>
      <c r="E45" s="1"/>
      <c r="F45" s="1"/>
      <c r="G45" s="1"/>
      <c r="I45" s="50"/>
      <c r="J45" s="37"/>
      <c r="K45" s="37"/>
      <c r="L45" s="37"/>
      <c r="M45" s="37"/>
    </row>
    <row r="46" spans="1:13" x14ac:dyDescent="0.3">
      <c r="A46" s="1"/>
      <c r="B46" s="34"/>
      <c r="C46" s="1"/>
      <c r="D46" s="1"/>
      <c r="E46" s="1"/>
      <c r="F46" s="1"/>
      <c r="G46" s="1"/>
      <c r="I46" s="50"/>
      <c r="J46" s="37"/>
      <c r="K46" s="37"/>
      <c r="L46" s="37"/>
      <c r="M46" s="37"/>
    </row>
    <row r="47" spans="1:13" x14ac:dyDescent="0.3">
      <c r="A47" s="1"/>
      <c r="B47" s="34"/>
      <c r="C47" s="1"/>
      <c r="D47" s="1"/>
      <c r="E47" s="1"/>
      <c r="F47" s="1"/>
      <c r="G47" s="1"/>
      <c r="I47" s="50"/>
      <c r="J47" s="37"/>
      <c r="K47" s="37"/>
      <c r="L47" s="37"/>
      <c r="M47" s="37"/>
    </row>
    <row r="48" spans="1:13" x14ac:dyDescent="0.3">
      <c r="A48" s="1"/>
      <c r="B48" s="34"/>
      <c r="C48" s="1"/>
      <c r="D48" s="1"/>
      <c r="E48" s="1"/>
      <c r="F48" s="1"/>
      <c r="G48" s="1"/>
      <c r="I48" s="50"/>
      <c r="J48" s="37"/>
      <c r="K48" s="37"/>
      <c r="L48" s="37"/>
      <c r="M48" s="37"/>
    </row>
    <row r="49" spans="1:13" x14ac:dyDescent="0.3">
      <c r="A49" s="1"/>
      <c r="B49" s="1"/>
      <c r="C49" s="1"/>
      <c r="D49" s="1"/>
      <c r="E49" s="1"/>
      <c r="F49" s="1"/>
      <c r="G49" s="1"/>
      <c r="I49" s="37"/>
      <c r="J49" s="37"/>
      <c r="K49" s="37"/>
      <c r="L49" s="37"/>
      <c r="M49" s="37"/>
    </row>
    <row r="50" spans="1:13" x14ac:dyDescent="0.3">
      <c r="A50" s="1"/>
      <c r="B50" s="1"/>
      <c r="C50" s="1"/>
      <c r="D50" s="1"/>
      <c r="E50" s="1"/>
      <c r="F50" s="1"/>
      <c r="G50" s="1"/>
      <c r="I50" s="37"/>
      <c r="J50" s="37"/>
      <c r="K50" s="37"/>
      <c r="L50" s="37"/>
      <c r="M50" s="37"/>
    </row>
    <row r="51" spans="1:13" x14ac:dyDescent="0.3">
      <c r="A51" s="1"/>
      <c r="B51" s="1"/>
      <c r="C51" s="1"/>
      <c r="D51" s="1"/>
      <c r="E51" s="1"/>
      <c r="F51" s="1"/>
      <c r="G51" s="1"/>
      <c r="I51" s="37"/>
      <c r="J51" s="37"/>
      <c r="K51" s="37"/>
      <c r="L51" s="37"/>
      <c r="M51" s="37"/>
    </row>
    <row r="52" spans="1:13" x14ac:dyDescent="0.3">
      <c r="A52" s="1"/>
      <c r="B52" s="1"/>
      <c r="C52" s="1"/>
      <c r="D52" s="1"/>
      <c r="E52" s="1"/>
      <c r="F52" s="1"/>
      <c r="G52" s="1"/>
      <c r="I52" s="37"/>
      <c r="J52" s="37"/>
      <c r="K52" s="37"/>
      <c r="L52" s="37"/>
      <c r="M52" s="37"/>
    </row>
    <row r="53" spans="1:13" x14ac:dyDescent="0.3">
      <c r="A53" s="1"/>
      <c r="B53" s="1"/>
      <c r="C53" s="1"/>
      <c r="D53" s="1"/>
      <c r="E53" s="1"/>
      <c r="F53" s="1"/>
      <c r="G53" s="1"/>
      <c r="I53" s="37"/>
      <c r="J53" s="37"/>
      <c r="K53" s="37"/>
      <c r="L53" s="37"/>
      <c r="M53" s="37"/>
    </row>
    <row r="54" spans="1:13" x14ac:dyDescent="0.3">
      <c r="A54" s="1"/>
      <c r="B54" s="1"/>
      <c r="C54" s="1"/>
      <c r="D54" s="1"/>
      <c r="E54" s="1"/>
      <c r="F54" s="1"/>
      <c r="G54" s="1"/>
      <c r="I54" s="37"/>
      <c r="J54" s="37"/>
      <c r="K54" s="37"/>
      <c r="L54" s="37"/>
      <c r="M54" s="37"/>
    </row>
    <row r="55" spans="1:13" x14ac:dyDescent="0.3">
      <c r="A55" s="1"/>
      <c r="B55" s="1"/>
      <c r="C55" s="1"/>
      <c r="D55" s="1"/>
      <c r="E55" s="1"/>
      <c r="F55" s="1"/>
      <c r="G55" s="1"/>
      <c r="I55" s="37"/>
      <c r="J55" s="37"/>
      <c r="K55" s="37"/>
      <c r="L55" s="37"/>
      <c r="M55" s="37"/>
    </row>
    <row r="56" spans="1:13" x14ac:dyDescent="0.3">
      <c r="A56" s="1"/>
      <c r="B56" s="1"/>
      <c r="C56" s="1"/>
      <c r="D56" s="1"/>
      <c r="E56" s="1"/>
      <c r="F56" s="1"/>
      <c r="G56" s="1"/>
      <c r="I56" s="37"/>
      <c r="J56" s="37"/>
      <c r="K56" s="37"/>
      <c r="L56" s="37"/>
      <c r="M56" s="37"/>
    </row>
    <row r="57" spans="1:13" x14ac:dyDescent="0.3">
      <c r="A57" s="1"/>
      <c r="B57" s="1"/>
      <c r="C57" s="1"/>
      <c r="D57" s="1"/>
      <c r="E57" s="1"/>
      <c r="F57" s="1"/>
      <c r="G57" s="1"/>
      <c r="I57" s="37"/>
      <c r="J57" s="37"/>
      <c r="K57" s="37"/>
      <c r="L57" s="37"/>
      <c r="M57" s="37"/>
    </row>
    <row r="58" spans="1:13" x14ac:dyDescent="0.3">
      <c r="A58" s="1"/>
      <c r="B58" s="1"/>
      <c r="C58" s="1"/>
      <c r="D58" s="1"/>
      <c r="E58" s="1"/>
      <c r="F58" s="1"/>
      <c r="G58" s="1"/>
      <c r="I58" s="37"/>
      <c r="J58" s="37"/>
      <c r="K58" s="37"/>
      <c r="L58" s="37"/>
      <c r="M58" s="37"/>
    </row>
    <row r="59" spans="1:13" x14ac:dyDescent="0.3">
      <c r="A59" s="1"/>
      <c r="B59" s="1"/>
      <c r="C59" s="1"/>
      <c r="D59" s="1"/>
      <c r="E59" s="1"/>
      <c r="F59" s="1"/>
      <c r="G59" s="1"/>
      <c r="I59" s="37"/>
      <c r="J59" s="37"/>
      <c r="K59" s="37"/>
      <c r="L59" s="37"/>
      <c r="M59" s="37"/>
    </row>
    <row r="60" spans="1:13" x14ac:dyDescent="0.3">
      <c r="A60" s="1"/>
      <c r="B60" s="1"/>
      <c r="C60" s="1"/>
      <c r="D60" s="1"/>
      <c r="E60" s="1"/>
      <c r="F60" s="1"/>
      <c r="G60" s="1"/>
      <c r="I60" s="37"/>
      <c r="J60" s="37"/>
      <c r="K60" s="37"/>
      <c r="L60" s="37"/>
      <c r="M60" s="37"/>
    </row>
    <row r="61" spans="1:13" x14ac:dyDescent="0.3">
      <c r="A61" s="1"/>
      <c r="B61" s="1"/>
      <c r="C61" s="1"/>
      <c r="D61" s="1"/>
      <c r="E61" s="1"/>
      <c r="F61" s="1"/>
      <c r="G61" s="1"/>
      <c r="I61" s="37"/>
      <c r="J61" s="37"/>
      <c r="K61" s="37"/>
      <c r="L61" s="37"/>
      <c r="M61" s="37"/>
    </row>
    <row r="62" spans="1:13" x14ac:dyDescent="0.3">
      <c r="A62" s="1"/>
      <c r="B62" s="1"/>
      <c r="C62" s="1"/>
      <c r="D62" s="1"/>
      <c r="E62" s="1"/>
      <c r="F62" s="1"/>
      <c r="G62" s="1"/>
      <c r="I62" s="37"/>
      <c r="J62" s="37"/>
      <c r="K62" s="37"/>
      <c r="L62" s="37"/>
      <c r="M62" s="37"/>
    </row>
    <row r="63" spans="1:13" x14ac:dyDescent="0.3">
      <c r="A63" s="1"/>
      <c r="B63" s="1"/>
      <c r="C63" s="1"/>
      <c r="D63" s="1"/>
      <c r="E63" s="1"/>
      <c r="F63" s="1"/>
      <c r="G63" s="1"/>
      <c r="I63" s="37"/>
      <c r="J63" s="37"/>
      <c r="K63" s="37"/>
      <c r="L63" s="37"/>
      <c r="M63" s="37"/>
    </row>
    <row r="64" spans="1:13" x14ac:dyDescent="0.3">
      <c r="A64" s="1"/>
      <c r="B64" s="1"/>
      <c r="C64" s="1"/>
      <c r="D64" s="1"/>
      <c r="E64" s="1"/>
      <c r="F64" s="1"/>
      <c r="G64" s="1"/>
      <c r="I64" s="37"/>
      <c r="J64" s="37"/>
      <c r="K64" s="37"/>
      <c r="L64" s="37"/>
      <c r="M64" s="37"/>
    </row>
    <row r="65" spans="1:13" x14ac:dyDescent="0.3">
      <c r="A65" s="1"/>
      <c r="B65" s="1"/>
      <c r="C65" s="1"/>
      <c r="D65" s="1"/>
      <c r="E65" s="1"/>
      <c r="F65" s="1"/>
      <c r="G65" s="1"/>
      <c r="I65" s="37"/>
      <c r="J65" s="37"/>
      <c r="K65" s="37"/>
      <c r="L65" s="37"/>
      <c r="M65" s="37"/>
    </row>
    <row r="66" spans="1:13" x14ac:dyDescent="0.3">
      <c r="A66" s="1"/>
      <c r="B66" s="1"/>
      <c r="C66" s="1"/>
      <c r="D66" s="1"/>
      <c r="E66" s="1"/>
      <c r="F66" s="1"/>
      <c r="G66" s="1"/>
      <c r="I66" s="37"/>
      <c r="J66" s="37"/>
      <c r="K66" s="37"/>
      <c r="L66" s="37"/>
      <c r="M66" s="37"/>
    </row>
    <row r="67" spans="1:13" x14ac:dyDescent="0.3">
      <c r="A67" s="1"/>
      <c r="B67" s="1"/>
      <c r="C67" s="1"/>
      <c r="D67" s="1"/>
      <c r="E67" s="1"/>
      <c r="F67" s="1"/>
      <c r="G67" s="1"/>
      <c r="I67" s="37"/>
      <c r="J67" s="37"/>
      <c r="K67" s="37"/>
      <c r="L67" s="37"/>
      <c r="M67" s="37"/>
    </row>
    <row r="68" spans="1:13" x14ac:dyDescent="0.3">
      <c r="A68" s="1"/>
      <c r="B68" s="1"/>
      <c r="C68" s="1"/>
      <c r="D68" s="1"/>
      <c r="E68" s="1"/>
      <c r="F68" s="1"/>
      <c r="G68" s="1"/>
      <c r="I68" s="37"/>
      <c r="J68" s="37"/>
      <c r="K68" s="37"/>
      <c r="L68" s="37"/>
      <c r="M68" s="37"/>
    </row>
    <row r="69" spans="1:13" x14ac:dyDescent="0.3">
      <c r="A69" s="1"/>
      <c r="B69" s="1"/>
      <c r="C69" s="1"/>
      <c r="D69" s="1"/>
      <c r="E69" s="1"/>
      <c r="F69" s="1"/>
      <c r="G69" s="1"/>
      <c r="I69" s="37"/>
      <c r="J69" s="37"/>
      <c r="K69" s="37"/>
      <c r="L69" s="37"/>
      <c r="M69" s="37"/>
    </row>
    <row r="70" spans="1:13" x14ac:dyDescent="0.3">
      <c r="A70" s="1"/>
      <c r="B70" s="1"/>
      <c r="C70" s="1"/>
      <c r="D70" s="1"/>
      <c r="E70" s="1"/>
      <c r="F70" s="1"/>
      <c r="G70" s="1"/>
      <c r="I70" s="37"/>
      <c r="J70" s="37"/>
      <c r="K70" s="37"/>
      <c r="L70" s="37"/>
      <c r="M70" s="37"/>
    </row>
    <row r="71" spans="1:13" x14ac:dyDescent="0.3">
      <c r="A71" s="1"/>
      <c r="B71" s="1"/>
      <c r="C71" s="1"/>
      <c r="D71" s="1"/>
      <c r="E71" s="1"/>
      <c r="F71" s="1"/>
      <c r="G71" s="1"/>
      <c r="I71" s="37"/>
      <c r="J71" s="37"/>
      <c r="K71" s="37"/>
      <c r="L71" s="37"/>
      <c r="M71" s="37"/>
    </row>
    <row r="72" spans="1:13" x14ac:dyDescent="0.3">
      <c r="A72" s="1"/>
      <c r="B72" s="1"/>
      <c r="C72" s="1"/>
      <c r="D72" s="1"/>
      <c r="E72" s="1"/>
      <c r="F72" s="1"/>
      <c r="G72" s="1"/>
      <c r="I72" s="37"/>
      <c r="J72" s="37"/>
      <c r="K72" s="37"/>
      <c r="L72" s="37"/>
      <c r="M72" s="37"/>
    </row>
    <row r="73" spans="1:13" x14ac:dyDescent="0.3">
      <c r="A73" s="1"/>
      <c r="B73" s="1"/>
      <c r="C73" s="1"/>
      <c r="D73" s="1"/>
      <c r="E73" s="1"/>
      <c r="F73" s="1"/>
      <c r="G73" s="1"/>
      <c r="I73" s="37"/>
      <c r="J73" s="37"/>
      <c r="K73" s="37"/>
      <c r="L73" s="37"/>
      <c r="M73" s="37"/>
    </row>
    <row r="74" spans="1:13" x14ac:dyDescent="0.3">
      <c r="A74" s="1"/>
      <c r="B74" s="1"/>
      <c r="C74" s="1"/>
      <c r="D74" s="1"/>
      <c r="E74" s="1"/>
      <c r="F74" s="1"/>
      <c r="G74" s="1"/>
      <c r="I74" s="37"/>
      <c r="J74" s="37"/>
      <c r="K74" s="37"/>
      <c r="L74" s="37"/>
      <c r="M74" s="37"/>
    </row>
    <row r="75" spans="1:13" x14ac:dyDescent="0.3">
      <c r="A75" s="1"/>
      <c r="B75" s="1"/>
      <c r="C75" s="1"/>
      <c r="D75" s="1"/>
      <c r="E75" s="1"/>
      <c r="F75" s="1"/>
      <c r="G75" s="1"/>
      <c r="I75" s="37"/>
      <c r="J75" s="37"/>
      <c r="K75" s="37"/>
      <c r="L75" s="37"/>
      <c r="M75" s="37"/>
    </row>
    <row r="76" spans="1:13" x14ac:dyDescent="0.3">
      <c r="A76" s="1"/>
      <c r="B76" s="1"/>
      <c r="C76" s="1"/>
      <c r="D76" s="1"/>
      <c r="E76" s="1"/>
      <c r="F76" s="1"/>
      <c r="G76" s="1"/>
      <c r="I76" s="37"/>
      <c r="J76" s="37"/>
      <c r="K76" s="37"/>
      <c r="L76" s="37"/>
      <c r="M76" s="37"/>
    </row>
    <row r="77" spans="1:13" x14ac:dyDescent="0.3">
      <c r="A77" s="1"/>
      <c r="B77" s="1"/>
      <c r="C77" s="1"/>
      <c r="D77" s="1"/>
      <c r="E77" s="1"/>
      <c r="F77" s="1"/>
      <c r="G77" s="1"/>
      <c r="I77" s="37"/>
      <c r="J77" s="37"/>
      <c r="K77" s="37"/>
      <c r="L77" s="37"/>
      <c r="M77" s="37"/>
    </row>
    <row r="78" spans="1:13" x14ac:dyDescent="0.3">
      <c r="A78" s="1"/>
      <c r="B78" s="1"/>
      <c r="C78" s="1"/>
      <c r="D78" s="1"/>
      <c r="E78" s="1"/>
      <c r="F78" s="1"/>
      <c r="G78" s="1"/>
      <c r="I78" s="37"/>
      <c r="J78" s="37"/>
      <c r="K78" s="37"/>
      <c r="L78" s="37"/>
      <c r="M78" s="37"/>
    </row>
    <row r="79" spans="1:13" x14ac:dyDescent="0.3">
      <c r="A79" s="1"/>
      <c r="B79" s="1"/>
      <c r="C79" s="1"/>
      <c r="D79" s="1"/>
      <c r="E79" s="1"/>
      <c r="F79" s="1"/>
      <c r="G79" s="1"/>
      <c r="I79" s="37"/>
      <c r="J79" s="37"/>
      <c r="K79" s="37"/>
      <c r="L79" s="37"/>
      <c r="M79" s="37"/>
    </row>
    <row r="80" spans="1:13" x14ac:dyDescent="0.3">
      <c r="A80" s="1"/>
      <c r="B80" s="1"/>
      <c r="C80" s="1"/>
      <c r="D80" s="1"/>
      <c r="E80" s="1"/>
      <c r="F80" s="1"/>
      <c r="G80" s="1"/>
      <c r="I80" s="37"/>
      <c r="J80" s="37"/>
      <c r="K80" s="37"/>
      <c r="L80" s="37"/>
      <c r="M80" s="37"/>
    </row>
    <row r="81" spans="1:13" x14ac:dyDescent="0.3">
      <c r="A81" s="1"/>
      <c r="B81" s="1"/>
      <c r="C81" s="1"/>
      <c r="D81" s="1"/>
      <c r="E81" s="1"/>
      <c r="F81" s="1"/>
      <c r="G81" s="1"/>
      <c r="I81" s="37"/>
      <c r="J81" s="37"/>
      <c r="K81" s="37"/>
      <c r="L81" s="37"/>
      <c r="M81" s="37"/>
    </row>
    <row r="82" spans="1:13" x14ac:dyDescent="0.3">
      <c r="A82" s="1"/>
      <c r="B82" s="1"/>
      <c r="C82" s="1"/>
      <c r="D82" s="1"/>
      <c r="E82" s="1"/>
      <c r="F82" s="1"/>
      <c r="G82" s="1"/>
      <c r="I82" s="37"/>
      <c r="J82" s="37"/>
      <c r="K82" s="37"/>
      <c r="L82" s="37"/>
      <c r="M82" s="37"/>
    </row>
    <row r="83" spans="1:13" x14ac:dyDescent="0.3">
      <c r="A83" s="1"/>
      <c r="B83" s="1"/>
      <c r="C83" s="1"/>
      <c r="D83" s="1"/>
      <c r="E83" s="1"/>
      <c r="F83" s="1"/>
      <c r="G83" s="1"/>
      <c r="I83" s="37"/>
      <c r="J83" s="37"/>
      <c r="K83" s="37"/>
      <c r="L83" s="37"/>
      <c r="M83" s="37"/>
    </row>
    <row r="84" spans="1:13" x14ac:dyDescent="0.3">
      <c r="A84" s="1"/>
      <c r="B84" s="1"/>
      <c r="C84" s="1"/>
      <c r="D84" s="1"/>
      <c r="E84" s="1"/>
      <c r="F84" s="1"/>
      <c r="G84" s="1"/>
      <c r="I84" s="37"/>
      <c r="J84" s="37"/>
      <c r="K84" s="37"/>
      <c r="L84" s="37"/>
      <c r="M84" s="37"/>
    </row>
    <row r="85" spans="1:13" x14ac:dyDescent="0.3">
      <c r="A85" s="1"/>
      <c r="B85" s="1"/>
      <c r="C85" s="1"/>
      <c r="D85" s="1"/>
      <c r="E85" s="1"/>
      <c r="F85" s="1"/>
      <c r="G85" s="1"/>
      <c r="I85" s="37"/>
      <c r="J85" s="37"/>
      <c r="K85" s="37"/>
      <c r="L85" s="37"/>
      <c r="M85" s="37"/>
    </row>
    <row r="86" spans="1:13" x14ac:dyDescent="0.3">
      <c r="A86" s="1"/>
      <c r="B86" s="1"/>
      <c r="C86" s="1"/>
      <c r="D86" s="1"/>
      <c r="E86" s="1"/>
      <c r="F86" s="1"/>
      <c r="G86" s="1"/>
      <c r="I86" s="37"/>
      <c r="J86" s="37"/>
      <c r="K86" s="37"/>
      <c r="L86" s="37"/>
      <c r="M86" s="37"/>
    </row>
    <row r="87" spans="1:13" x14ac:dyDescent="0.3">
      <c r="A87" s="1"/>
      <c r="B87" s="1"/>
      <c r="C87" s="1"/>
      <c r="D87" s="1"/>
      <c r="E87" s="1"/>
      <c r="F87" s="1"/>
      <c r="G87" s="1"/>
      <c r="I87" s="37"/>
      <c r="J87" s="37"/>
      <c r="K87" s="37"/>
      <c r="L87" s="37"/>
      <c r="M87" s="37"/>
    </row>
    <row r="88" spans="1:13" x14ac:dyDescent="0.3">
      <c r="A88" s="1"/>
      <c r="B88" s="1"/>
      <c r="C88" s="1"/>
      <c r="D88" s="1"/>
      <c r="E88" s="1"/>
      <c r="F88" s="1"/>
      <c r="G88" s="1"/>
      <c r="I88" s="37"/>
      <c r="J88" s="37"/>
      <c r="K88" s="37"/>
      <c r="L88" s="37"/>
      <c r="M88" s="37"/>
    </row>
    <row r="89" spans="1:13" x14ac:dyDescent="0.3">
      <c r="A89" s="1"/>
      <c r="B89" s="1"/>
      <c r="C89" s="1"/>
      <c r="D89" s="1"/>
      <c r="E89" s="1"/>
      <c r="F89" s="1"/>
      <c r="G89" s="1"/>
      <c r="I89" s="37"/>
      <c r="J89" s="37"/>
      <c r="K89" s="37"/>
      <c r="L89" s="37"/>
      <c r="M89" s="37"/>
    </row>
    <row r="90" spans="1:13" x14ac:dyDescent="0.3">
      <c r="A90" s="1"/>
      <c r="B90" s="1"/>
      <c r="C90" s="1"/>
      <c r="D90" s="1"/>
      <c r="E90" s="1"/>
      <c r="F90" s="1"/>
      <c r="G90" s="1"/>
      <c r="I90" s="37"/>
      <c r="J90" s="37"/>
      <c r="K90" s="37"/>
      <c r="L90" s="37"/>
      <c r="M90" s="37"/>
    </row>
    <row r="91" spans="1:13" x14ac:dyDescent="0.3">
      <c r="A91" s="1"/>
      <c r="B91" s="1"/>
      <c r="C91" s="1"/>
      <c r="D91" s="1"/>
      <c r="E91" s="1"/>
      <c r="F91" s="1"/>
      <c r="G91" s="1"/>
      <c r="I91" s="37"/>
      <c r="J91" s="37"/>
      <c r="K91" s="37"/>
      <c r="L91" s="37"/>
      <c r="M91" s="37"/>
    </row>
    <row r="92" spans="1:13" x14ac:dyDescent="0.3">
      <c r="A92" s="1"/>
      <c r="B92" s="1"/>
      <c r="C92" s="1"/>
      <c r="D92" s="1"/>
      <c r="E92" s="1"/>
      <c r="F92" s="1"/>
      <c r="G92" s="1"/>
      <c r="I92" s="37"/>
      <c r="J92" s="37"/>
      <c r="K92" s="37"/>
      <c r="L92" s="37"/>
      <c r="M92" s="37"/>
    </row>
    <row r="93" spans="1:13" x14ac:dyDescent="0.3">
      <c r="A93" s="1"/>
      <c r="B93" s="1"/>
      <c r="C93" s="1"/>
      <c r="D93" s="1"/>
      <c r="E93" s="1"/>
      <c r="F93" s="1"/>
      <c r="G93" s="1"/>
      <c r="I93" s="37"/>
      <c r="J93" s="37"/>
      <c r="K93" s="37"/>
      <c r="L93" s="37"/>
      <c r="M93" s="37"/>
    </row>
    <row r="94" spans="1:13" x14ac:dyDescent="0.3">
      <c r="A94" s="1"/>
      <c r="B94" s="1"/>
      <c r="C94" s="1"/>
      <c r="D94" s="1"/>
      <c r="E94" s="1"/>
      <c r="F94" s="1"/>
      <c r="G94" s="1"/>
      <c r="I94" s="37"/>
      <c r="J94" s="37"/>
      <c r="K94" s="37"/>
      <c r="L94" s="37"/>
      <c r="M94" s="37"/>
    </row>
    <row r="95" spans="1:13" x14ac:dyDescent="0.3">
      <c r="A95" s="1"/>
      <c r="B95" s="1"/>
      <c r="C95" s="1"/>
      <c r="D95" s="1"/>
      <c r="E95" s="1"/>
      <c r="F95" s="1"/>
      <c r="G95" s="1"/>
      <c r="I95" s="37"/>
      <c r="J95" s="37"/>
      <c r="K95" s="37"/>
      <c r="L95" s="37"/>
      <c r="M95" s="37"/>
    </row>
    <row r="96" spans="1:13" x14ac:dyDescent="0.3">
      <c r="A96" s="1"/>
      <c r="B96" s="1"/>
      <c r="C96" s="1"/>
      <c r="D96" s="1"/>
      <c r="E96" s="1"/>
      <c r="F96" s="1"/>
      <c r="G96" s="1"/>
      <c r="I96" s="37"/>
      <c r="J96" s="37"/>
      <c r="K96" s="37"/>
      <c r="L96" s="37"/>
      <c r="M96" s="37"/>
    </row>
    <row r="97" spans="1:13" x14ac:dyDescent="0.3">
      <c r="A97" s="1"/>
      <c r="B97" s="1"/>
      <c r="C97" s="1"/>
      <c r="D97" s="1"/>
      <c r="E97" s="1"/>
      <c r="F97" s="1"/>
      <c r="G97" s="1"/>
      <c r="I97" s="37"/>
      <c r="J97" s="37"/>
      <c r="K97" s="37"/>
      <c r="L97" s="37"/>
      <c r="M97" s="37"/>
    </row>
    <row r="98" spans="1:13" x14ac:dyDescent="0.3">
      <c r="A98" s="1"/>
      <c r="B98" s="1"/>
      <c r="C98" s="1"/>
      <c r="D98" s="1"/>
      <c r="E98" s="1"/>
      <c r="F98" s="1"/>
      <c r="G98" s="1"/>
      <c r="I98" s="37"/>
      <c r="J98" s="37"/>
      <c r="K98" s="37"/>
      <c r="L98" s="37"/>
      <c r="M98" s="37"/>
    </row>
    <row r="99" spans="1:13" x14ac:dyDescent="0.3">
      <c r="A99" s="1"/>
      <c r="B99" s="1"/>
      <c r="C99" s="1"/>
      <c r="D99" s="1"/>
      <c r="E99" s="1"/>
      <c r="F99" s="1"/>
      <c r="G99" s="1"/>
      <c r="I99" s="37"/>
      <c r="J99" s="37"/>
      <c r="K99" s="37"/>
      <c r="L99" s="37"/>
      <c r="M99" s="37"/>
    </row>
    <row r="100" spans="1:13" x14ac:dyDescent="0.3">
      <c r="A100" s="1"/>
      <c r="B100" s="1"/>
      <c r="C100" s="1"/>
      <c r="D100" s="1"/>
      <c r="E100" s="1"/>
      <c r="F100" s="1"/>
      <c r="G100" s="1"/>
      <c r="I100" s="37"/>
      <c r="J100" s="37"/>
      <c r="K100" s="37"/>
      <c r="L100" s="37"/>
      <c r="M100" s="37"/>
    </row>
    <row r="101" spans="1:13" x14ac:dyDescent="0.3">
      <c r="A101" s="1"/>
      <c r="B101" s="1"/>
      <c r="C101" s="1"/>
      <c r="D101" s="1"/>
      <c r="E101" s="1"/>
      <c r="F101" s="1"/>
      <c r="G101" s="1"/>
      <c r="I101" s="37"/>
      <c r="J101" s="37"/>
      <c r="K101" s="37"/>
      <c r="L101" s="37"/>
      <c r="M101" s="37"/>
    </row>
    <row r="102" spans="1:13" x14ac:dyDescent="0.3">
      <c r="A102" s="1"/>
      <c r="B102" s="1"/>
      <c r="C102" s="1"/>
      <c r="D102" s="1"/>
      <c r="E102" s="1"/>
      <c r="F102" s="1"/>
      <c r="G102" s="1"/>
      <c r="I102" s="37"/>
      <c r="J102" s="37"/>
      <c r="K102" s="37"/>
      <c r="L102" s="37"/>
      <c r="M102" s="37"/>
    </row>
    <row r="103" spans="1:13" x14ac:dyDescent="0.3">
      <c r="A103" s="1"/>
      <c r="B103" s="1"/>
      <c r="C103" s="1"/>
      <c r="D103" s="1"/>
      <c r="E103" s="1"/>
      <c r="F103" s="1"/>
      <c r="G103" s="1"/>
      <c r="I103" s="37"/>
      <c r="J103" s="37"/>
      <c r="K103" s="37"/>
      <c r="L103" s="37"/>
      <c r="M103" s="37"/>
    </row>
    <row r="104" spans="1:13" x14ac:dyDescent="0.3">
      <c r="A104" s="1"/>
      <c r="B104" s="1"/>
      <c r="C104" s="1"/>
      <c r="D104" s="1"/>
      <c r="E104" s="1"/>
      <c r="F104" s="1"/>
      <c r="G104" s="1"/>
      <c r="I104" s="37"/>
      <c r="J104" s="37"/>
      <c r="K104" s="37"/>
      <c r="L104" s="37"/>
      <c r="M104" s="37"/>
    </row>
    <row r="105" spans="1:13" x14ac:dyDescent="0.3">
      <c r="A105" s="1"/>
      <c r="B105" s="1"/>
      <c r="C105" s="1"/>
      <c r="D105" s="1"/>
      <c r="E105" s="1"/>
      <c r="F105" s="1"/>
      <c r="G105" s="1"/>
      <c r="I105" s="37"/>
      <c r="J105" s="37"/>
      <c r="K105" s="37"/>
      <c r="L105" s="37"/>
      <c r="M105" s="37"/>
    </row>
    <row r="106" spans="1:13" x14ac:dyDescent="0.3">
      <c r="A106" s="1"/>
      <c r="B106" s="1"/>
      <c r="C106" s="1"/>
      <c r="D106" s="1"/>
      <c r="E106" s="1"/>
      <c r="F106" s="1"/>
      <c r="G106" s="1"/>
      <c r="I106" s="37"/>
      <c r="J106" s="37"/>
      <c r="K106" s="37"/>
      <c r="L106" s="37"/>
      <c r="M106" s="37"/>
    </row>
    <row r="107" spans="1:13" x14ac:dyDescent="0.3">
      <c r="A107" s="1"/>
      <c r="B107" s="1"/>
      <c r="C107" s="1"/>
      <c r="D107" s="1"/>
      <c r="E107" s="1"/>
      <c r="F107" s="1"/>
      <c r="G107" s="1"/>
      <c r="I107" s="37"/>
      <c r="J107" s="37"/>
      <c r="K107" s="37"/>
      <c r="L107" s="37"/>
      <c r="M107" s="37"/>
    </row>
    <row r="108" spans="1:13" x14ac:dyDescent="0.3">
      <c r="A108" s="1"/>
      <c r="B108" s="1"/>
      <c r="C108" s="1"/>
      <c r="D108" s="1"/>
      <c r="E108" s="1"/>
      <c r="F108" s="1"/>
      <c r="G108" s="1"/>
      <c r="I108" s="37"/>
      <c r="J108" s="37"/>
      <c r="K108" s="37"/>
      <c r="L108" s="37"/>
      <c r="M108" s="37"/>
    </row>
    <row r="109" spans="1:13" x14ac:dyDescent="0.3">
      <c r="A109" s="1"/>
      <c r="B109" s="1"/>
      <c r="C109" s="1"/>
      <c r="D109" s="1"/>
      <c r="E109" s="1"/>
      <c r="F109" s="1"/>
      <c r="G109" s="1"/>
      <c r="I109" s="37"/>
      <c r="J109" s="37"/>
      <c r="K109" s="37"/>
      <c r="L109" s="37"/>
      <c r="M109" s="37"/>
    </row>
    <row r="110" spans="1:13" x14ac:dyDescent="0.3">
      <c r="A110" s="1"/>
      <c r="B110" s="1"/>
      <c r="C110" s="1"/>
      <c r="D110" s="1"/>
      <c r="E110" s="1"/>
      <c r="F110" s="1"/>
      <c r="G110" s="1"/>
      <c r="I110" s="37"/>
      <c r="J110" s="37"/>
      <c r="K110" s="37"/>
      <c r="L110" s="37"/>
      <c r="M110" s="37"/>
    </row>
    <row r="111" spans="1:13" x14ac:dyDescent="0.3">
      <c r="A111" s="1"/>
      <c r="B111" s="1"/>
      <c r="C111" s="1"/>
      <c r="D111" s="1"/>
      <c r="E111" s="1"/>
      <c r="F111" s="1"/>
      <c r="G111" s="1"/>
      <c r="I111" s="37"/>
      <c r="J111" s="37"/>
      <c r="K111" s="37"/>
      <c r="L111" s="37"/>
      <c r="M111" s="37"/>
    </row>
    <row r="112" spans="1:13" x14ac:dyDescent="0.3">
      <c r="A112" s="1"/>
      <c r="B112" s="1"/>
      <c r="C112" s="1"/>
      <c r="D112" s="1"/>
      <c r="E112" s="1"/>
      <c r="F112" s="1"/>
      <c r="G112" s="1"/>
      <c r="I112" s="37"/>
      <c r="J112" s="37"/>
      <c r="K112" s="37"/>
      <c r="L112" s="37"/>
      <c r="M112" s="37"/>
    </row>
    <row r="113" spans="1:13" x14ac:dyDescent="0.3">
      <c r="A113" s="1"/>
      <c r="B113" s="1"/>
      <c r="C113" s="1"/>
      <c r="D113" s="1"/>
      <c r="E113" s="1"/>
      <c r="F113" s="1"/>
      <c r="G113" s="1"/>
      <c r="I113" s="37"/>
      <c r="J113" s="37"/>
      <c r="K113" s="37"/>
      <c r="L113" s="37"/>
      <c r="M113" s="37"/>
    </row>
    <row r="114" spans="1:13" x14ac:dyDescent="0.3">
      <c r="A114" s="1"/>
      <c r="B114" s="1"/>
      <c r="C114" s="1"/>
      <c r="D114" s="1"/>
      <c r="E114" s="1"/>
      <c r="F114" s="1"/>
      <c r="G114" s="1"/>
      <c r="I114" s="37"/>
      <c r="J114" s="37"/>
      <c r="K114" s="37"/>
      <c r="L114" s="37"/>
      <c r="M114" s="37"/>
    </row>
    <row r="115" spans="1:13" x14ac:dyDescent="0.3">
      <c r="A115" s="1"/>
      <c r="B115" s="1"/>
      <c r="C115" s="1"/>
      <c r="D115" s="1"/>
      <c r="E115" s="1"/>
      <c r="F115" s="1"/>
      <c r="G115" s="1"/>
      <c r="I115" s="37"/>
      <c r="J115" s="37"/>
      <c r="K115" s="37"/>
      <c r="L115" s="37"/>
      <c r="M115" s="37"/>
    </row>
    <row r="116" spans="1:13" x14ac:dyDescent="0.3">
      <c r="A116" s="1"/>
      <c r="B116" s="1"/>
      <c r="C116" s="1"/>
      <c r="D116" s="1"/>
      <c r="E116" s="1"/>
      <c r="F116" s="1"/>
      <c r="G116" s="1"/>
      <c r="I116" s="37"/>
      <c r="J116" s="37"/>
      <c r="K116" s="37"/>
      <c r="L116" s="37"/>
      <c r="M116" s="37"/>
    </row>
    <row r="117" spans="1:13" x14ac:dyDescent="0.3">
      <c r="A117" s="1"/>
      <c r="B117" s="1"/>
      <c r="C117" s="1"/>
      <c r="D117" s="1"/>
      <c r="E117" s="1"/>
      <c r="F117" s="1"/>
      <c r="G117" s="1"/>
      <c r="I117" s="37"/>
      <c r="J117" s="37"/>
      <c r="K117" s="37"/>
      <c r="L117" s="37"/>
      <c r="M117" s="37"/>
    </row>
    <row r="118" spans="1:13" x14ac:dyDescent="0.3">
      <c r="A118" s="1"/>
      <c r="B118" s="1"/>
      <c r="C118" s="1"/>
      <c r="D118" s="1"/>
      <c r="E118" s="1"/>
      <c r="F118" s="1"/>
      <c r="G118" s="1"/>
      <c r="I118" s="37"/>
      <c r="J118" s="37"/>
      <c r="K118" s="37"/>
      <c r="L118" s="37"/>
      <c r="M118" s="37"/>
    </row>
    <row r="119" spans="1:13" x14ac:dyDescent="0.3">
      <c r="A119" s="1"/>
      <c r="B119" s="1"/>
      <c r="C119" s="1"/>
      <c r="D119" s="1"/>
      <c r="E119" s="1"/>
      <c r="F119" s="1"/>
      <c r="G119" s="1"/>
      <c r="I119" s="37"/>
      <c r="J119" s="37"/>
      <c r="K119" s="37"/>
      <c r="L119" s="37"/>
      <c r="M119" s="37"/>
    </row>
    <row r="120" spans="1:13" x14ac:dyDescent="0.3">
      <c r="A120" s="1"/>
      <c r="B120" s="1"/>
      <c r="C120" s="1"/>
      <c r="D120" s="1"/>
      <c r="E120" s="1"/>
      <c r="F120" s="1"/>
      <c r="G120" s="1"/>
      <c r="I120" s="37"/>
      <c r="J120" s="37"/>
      <c r="K120" s="37"/>
      <c r="L120" s="37"/>
      <c r="M120" s="37"/>
    </row>
    <row r="121" spans="1:13" x14ac:dyDescent="0.3">
      <c r="A121" s="1"/>
      <c r="B121" s="1"/>
      <c r="C121" s="1"/>
      <c r="D121" s="1"/>
      <c r="E121" s="1"/>
      <c r="F121" s="1"/>
      <c r="G121" s="1"/>
      <c r="I121" s="37"/>
      <c r="J121" s="37"/>
      <c r="K121" s="37"/>
      <c r="L121" s="37"/>
      <c r="M121" s="37"/>
    </row>
    <row r="122" spans="1:13" x14ac:dyDescent="0.3">
      <c r="A122" s="1"/>
      <c r="B122" s="1"/>
      <c r="C122" s="1"/>
      <c r="D122" s="1"/>
      <c r="E122" s="1"/>
      <c r="F122" s="1"/>
      <c r="G122" s="1"/>
      <c r="I122" s="37"/>
      <c r="J122" s="37"/>
      <c r="K122" s="37"/>
      <c r="L122" s="37"/>
      <c r="M122" s="37"/>
    </row>
    <row r="123" spans="1:13" x14ac:dyDescent="0.3">
      <c r="A123" s="1"/>
      <c r="B123" s="1"/>
      <c r="C123" s="1"/>
      <c r="D123" s="1"/>
      <c r="E123" s="1"/>
      <c r="F123" s="1"/>
      <c r="G123" s="1"/>
      <c r="I123" s="37"/>
      <c r="J123" s="37"/>
      <c r="K123" s="37"/>
      <c r="L123" s="37"/>
      <c r="M123" s="37"/>
    </row>
    <row r="124" spans="1:13" x14ac:dyDescent="0.3">
      <c r="A124" s="1"/>
      <c r="B124" s="1"/>
      <c r="C124" s="1"/>
      <c r="D124" s="1"/>
      <c r="E124" s="1"/>
      <c r="F124" s="1"/>
      <c r="G124" s="1"/>
      <c r="I124" s="37"/>
      <c r="J124" s="37"/>
      <c r="K124" s="37"/>
      <c r="L124" s="37"/>
      <c r="M124" s="37"/>
    </row>
    <row r="125" spans="1:13" x14ac:dyDescent="0.3">
      <c r="A125" s="1"/>
      <c r="B125" s="1"/>
      <c r="C125" s="1"/>
      <c r="D125" s="1"/>
      <c r="E125" s="1"/>
      <c r="F125" s="1"/>
      <c r="G125" s="1"/>
      <c r="I125" s="37"/>
      <c r="J125" s="37"/>
      <c r="K125" s="37"/>
      <c r="L125" s="37"/>
      <c r="M125" s="37"/>
    </row>
    <row r="126" spans="1:13" x14ac:dyDescent="0.3">
      <c r="A126" s="1"/>
      <c r="B126" s="1"/>
      <c r="C126" s="1"/>
      <c r="D126" s="1"/>
      <c r="E126" s="1"/>
      <c r="F126" s="1"/>
      <c r="G126" s="1"/>
      <c r="I126" s="37"/>
      <c r="J126" s="37"/>
      <c r="K126" s="37"/>
      <c r="L126" s="37"/>
      <c r="M126" s="37"/>
    </row>
    <row r="127" spans="1:13" x14ac:dyDescent="0.3">
      <c r="A127" s="1"/>
      <c r="B127" s="1"/>
      <c r="C127" s="1"/>
      <c r="D127" s="1"/>
      <c r="E127" s="1"/>
      <c r="F127" s="1"/>
      <c r="G127" s="1"/>
      <c r="I127" s="37"/>
      <c r="J127" s="37"/>
      <c r="K127" s="37"/>
      <c r="L127" s="37"/>
      <c r="M127" s="37"/>
    </row>
    <row r="128" spans="1:13" x14ac:dyDescent="0.3">
      <c r="A128" s="1"/>
      <c r="B128" s="1"/>
      <c r="C128" s="1"/>
      <c r="D128" s="1"/>
      <c r="E128" s="1"/>
      <c r="F128" s="1"/>
      <c r="G128" s="1"/>
      <c r="I128" s="37"/>
      <c r="J128" s="37"/>
      <c r="K128" s="37"/>
      <c r="L128" s="37"/>
      <c r="M128" s="37"/>
    </row>
    <row r="129" spans="1:13" x14ac:dyDescent="0.3">
      <c r="A129" s="1"/>
      <c r="B129" s="1"/>
      <c r="C129" s="1"/>
      <c r="D129" s="1"/>
      <c r="E129" s="1"/>
      <c r="F129" s="1"/>
      <c r="G129" s="1"/>
      <c r="I129" s="37"/>
      <c r="J129" s="37"/>
      <c r="K129" s="37"/>
      <c r="L129" s="37"/>
      <c r="M129" s="37"/>
    </row>
    <row r="130" spans="1:13" x14ac:dyDescent="0.3">
      <c r="A130" s="1"/>
      <c r="B130" s="1"/>
      <c r="C130" s="1"/>
      <c r="D130" s="1"/>
      <c r="E130" s="1"/>
      <c r="F130" s="1"/>
      <c r="G130" s="1"/>
      <c r="I130" s="37"/>
      <c r="J130" s="37"/>
      <c r="K130" s="37"/>
      <c r="L130" s="37"/>
      <c r="M130" s="37"/>
    </row>
  </sheetData>
  <mergeCells count="17">
    <mergeCell ref="B6:C6"/>
    <mergeCell ref="I6:J6"/>
    <mergeCell ref="B10:C10"/>
    <mergeCell ref="I10:J10"/>
    <mergeCell ref="B11:D11"/>
    <mergeCell ref="I11:K11"/>
    <mergeCell ref="B7:C7"/>
    <mergeCell ref="I7:J7"/>
    <mergeCell ref="B8:C8"/>
    <mergeCell ref="I8:J8"/>
    <mergeCell ref="B9:C9"/>
    <mergeCell ref="I9:J9"/>
    <mergeCell ref="B1:G3"/>
    <mergeCell ref="B5:D5"/>
    <mergeCell ref="E5:F5"/>
    <mergeCell ref="I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7"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20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21322.44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21322.44</v>
      </c>
      <c r="D15" s="28">
        <f>D7*F7*F8/360</f>
        <v>355.37400000000002</v>
      </c>
      <c r="E15" s="28">
        <f>D15</f>
        <v>355.37400000000002</v>
      </c>
      <c r="F15" s="29">
        <f>C15-D15</f>
        <v>20967.065999999999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20967.065999999999</v>
      </c>
      <c r="D16" s="28">
        <f t="shared" ref="D16:D40" si="2">IF(B16="","",IF(B16=$F$6+$D$10,$D$7*$F$7*(360-$F$8)/360,$D$7*$F$7))</f>
        <v>1066.1220000000001</v>
      </c>
      <c r="E16" s="28">
        <f t="shared" ref="E16:E40" si="3">IF(OR(E15=$D$7,E15=""),"",E15+D16)</f>
        <v>1421.4960000000001</v>
      </c>
      <c r="F16" s="29">
        <f t="shared" ref="F16:F40" si="4">IF(OR(E15=$D$7,E15=""),"",C16-D16)</f>
        <v>19900.944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19900.944</v>
      </c>
      <c r="D17" s="28">
        <f t="shared" si="2"/>
        <v>1066.1220000000001</v>
      </c>
      <c r="E17" s="28">
        <f t="shared" si="3"/>
        <v>2487.6180000000004</v>
      </c>
      <c r="F17" s="29">
        <f t="shared" si="4"/>
        <v>18834.822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18834.822</v>
      </c>
      <c r="D18" s="28">
        <f t="shared" si="2"/>
        <v>1066.1220000000001</v>
      </c>
      <c r="E18" s="28">
        <f t="shared" si="3"/>
        <v>3553.7400000000007</v>
      </c>
      <c r="F18" s="29">
        <f t="shared" si="4"/>
        <v>17768.7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17768.7</v>
      </c>
      <c r="D19" s="28">
        <f t="shared" si="2"/>
        <v>1066.1220000000001</v>
      </c>
      <c r="E19" s="28">
        <f t="shared" si="3"/>
        <v>4619.862000000001</v>
      </c>
      <c r="F19" s="29">
        <f t="shared" si="4"/>
        <v>16702.578000000001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16702.578000000001</v>
      </c>
      <c r="D20" s="28">
        <f t="shared" si="2"/>
        <v>1066.1220000000001</v>
      </c>
      <c r="E20" s="28">
        <f t="shared" si="3"/>
        <v>5685.9840000000013</v>
      </c>
      <c r="F20" s="29">
        <f t="shared" si="4"/>
        <v>15636.456000000002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15636.456000000002</v>
      </c>
      <c r="D21" s="28">
        <f t="shared" si="2"/>
        <v>1066.1220000000001</v>
      </c>
      <c r="E21" s="28">
        <f t="shared" si="3"/>
        <v>6752.1060000000016</v>
      </c>
      <c r="F21" s="29">
        <f t="shared" si="4"/>
        <v>14570.334000000003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14570.334000000003</v>
      </c>
      <c r="D22" s="28">
        <f t="shared" si="2"/>
        <v>1066.1220000000001</v>
      </c>
      <c r="E22" s="28">
        <f t="shared" si="3"/>
        <v>7818.2280000000019</v>
      </c>
      <c r="F22" s="29">
        <f t="shared" si="4"/>
        <v>13504.212000000003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13504.212000000003</v>
      </c>
      <c r="D23" s="28">
        <f t="shared" si="2"/>
        <v>1066.1220000000001</v>
      </c>
      <c r="E23" s="28">
        <f t="shared" si="3"/>
        <v>8884.3500000000022</v>
      </c>
      <c r="F23" s="29">
        <f t="shared" si="4"/>
        <v>12438.090000000004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12438.090000000004</v>
      </c>
      <c r="D24" s="28">
        <f t="shared" si="2"/>
        <v>1066.1220000000001</v>
      </c>
      <c r="E24" s="28">
        <f t="shared" si="3"/>
        <v>9950.4720000000016</v>
      </c>
      <c r="F24" s="29">
        <f t="shared" si="4"/>
        <v>11371.968000000004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11371.968000000004</v>
      </c>
      <c r="D25" s="28">
        <f t="shared" si="2"/>
        <v>1066.1220000000001</v>
      </c>
      <c r="E25" s="28">
        <f t="shared" si="3"/>
        <v>11016.594000000001</v>
      </c>
      <c r="F25" s="29">
        <f t="shared" si="4"/>
        <v>10305.846000000005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10305.846000000005</v>
      </c>
      <c r="D26" s="28">
        <f t="shared" si="2"/>
        <v>1066.1220000000001</v>
      </c>
      <c r="E26" s="28">
        <f t="shared" si="3"/>
        <v>12082.716</v>
      </c>
      <c r="F26" s="29">
        <f t="shared" si="4"/>
        <v>9239.7240000000056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9239.7240000000056</v>
      </c>
      <c r="D27" s="28">
        <f t="shared" si="2"/>
        <v>1066.1220000000001</v>
      </c>
      <c r="E27" s="28">
        <f t="shared" si="3"/>
        <v>13148.838</v>
      </c>
      <c r="F27" s="29">
        <f t="shared" si="4"/>
        <v>8173.6020000000053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8173.6020000000053</v>
      </c>
      <c r="D28" s="28">
        <f t="shared" si="2"/>
        <v>1066.1220000000001</v>
      </c>
      <c r="E28" s="28">
        <f t="shared" si="3"/>
        <v>14214.96</v>
      </c>
      <c r="F28" s="29">
        <f t="shared" si="4"/>
        <v>7107.480000000005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7107.480000000005</v>
      </c>
      <c r="D29" s="28">
        <f t="shared" si="2"/>
        <v>1066.1220000000001</v>
      </c>
      <c r="E29" s="28">
        <f t="shared" si="3"/>
        <v>15281.081999999999</v>
      </c>
      <c r="F29" s="29">
        <f t="shared" si="4"/>
        <v>6041.3580000000047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6041.3580000000047</v>
      </c>
      <c r="D30" s="28">
        <f t="shared" si="2"/>
        <v>1066.1220000000001</v>
      </c>
      <c r="E30" s="28">
        <f t="shared" si="3"/>
        <v>16347.203999999998</v>
      </c>
      <c r="F30" s="29">
        <f t="shared" si="4"/>
        <v>4975.2360000000044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4975.2360000000044</v>
      </c>
      <c r="D31" s="28">
        <f t="shared" si="2"/>
        <v>1066.1220000000001</v>
      </c>
      <c r="E31" s="28">
        <f t="shared" si="3"/>
        <v>17413.325999999997</v>
      </c>
      <c r="F31" s="29">
        <f t="shared" si="4"/>
        <v>3909.1140000000041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3909.1140000000041</v>
      </c>
      <c r="D32" s="28">
        <f t="shared" si="2"/>
        <v>1066.1220000000001</v>
      </c>
      <c r="E32" s="28">
        <f t="shared" si="3"/>
        <v>18479.447999999997</v>
      </c>
      <c r="F32" s="29">
        <f t="shared" si="4"/>
        <v>2842.9920000000038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2842.9920000000038</v>
      </c>
      <c r="D33" s="28">
        <f t="shared" si="2"/>
        <v>1066.1220000000001</v>
      </c>
      <c r="E33" s="28">
        <f t="shared" si="3"/>
        <v>19545.569999999996</v>
      </c>
      <c r="F33" s="29">
        <f t="shared" si="4"/>
        <v>1776.8700000000038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1776.8700000000038</v>
      </c>
      <c r="D34" s="28">
        <f t="shared" si="2"/>
        <v>1066.1220000000001</v>
      </c>
      <c r="E34" s="28">
        <f t="shared" si="3"/>
        <v>20611.691999999995</v>
      </c>
      <c r="F34" s="29">
        <f t="shared" si="4"/>
        <v>710.74800000000369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710.74800000000369</v>
      </c>
      <c r="D35" s="28">
        <f t="shared" si="2"/>
        <v>710.74800000000005</v>
      </c>
      <c r="E35" s="28">
        <f t="shared" si="3"/>
        <v>21322.439999999995</v>
      </c>
      <c r="F35" s="29">
        <f t="shared" si="4"/>
        <v>3.637978807091713E-12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21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21111.439999999999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43343</v>
      </c>
      <c r="E8" s="12" t="s">
        <v>8</v>
      </c>
      <c r="F8" s="13">
        <f>360-DAYS360(D9,D8)</f>
        <v>120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50648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21111.439999999999</v>
      </c>
      <c r="D15" s="28">
        <f>D7*F7*F8/360</f>
        <v>351.85733333333332</v>
      </c>
      <c r="E15" s="28">
        <f>D15</f>
        <v>351.85733333333332</v>
      </c>
      <c r="F15" s="29">
        <f>C15-D15</f>
        <v>20759.582666666665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20759.582666666665</v>
      </c>
      <c r="D16" s="28">
        <f t="shared" ref="D16:D40" si="2">IF(B16="","",IF(B16=$F$6+$D$10,$D$7*$F$7*(360-$F$8)/360,$D$7*$F$7))</f>
        <v>1055.5719999999999</v>
      </c>
      <c r="E16" s="28">
        <f t="shared" ref="E16:E40" si="3">IF(OR(E15=$D$7,E15=""),"",E15+D16)</f>
        <v>1407.4293333333333</v>
      </c>
      <c r="F16" s="29">
        <f t="shared" ref="F16:F40" si="4">IF(OR(E15=$D$7,E15=""),"",C16-D16)</f>
        <v>19704.010666666665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19704.010666666665</v>
      </c>
      <c r="D17" s="28">
        <f t="shared" si="2"/>
        <v>1055.5719999999999</v>
      </c>
      <c r="E17" s="28">
        <f t="shared" si="3"/>
        <v>2463.0013333333332</v>
      </c>
      <c r="F17" s="29">
        <f t="shared" si="4"/>
        <v>18648.438666666665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18648.438666666665</v>
      </c>
      <c r="D18" s="28">
        <f t="shared" si="2"/>
        <v>1055.5719999999999</v>
      </c>
      <c r="E18" s="28">
        <f t="shared" si="3"/>
        <v>3518.5733333333328</v>
      </c>
      <c r="F18" s="29">
        <f t="shared" si="4"/>
        <v>17592.866666666665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17592.866666666665</v>
      </c>
      <c r="D19" s="28">
        <f t="shared" si="2"/>
        <v>1055.5719999999999</v>
      </c>
      <c r="E19" s="28">
        <f t="shared" si="3"/>
        <v>4574.1453333333329</v>
      </c>
      <c r="F19" s="29">
        <f t="shared" si="4"/>
        <v>16537.294666666665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16537.294666666665</v>
      </c>
      <c r="D20" s="28">
        <f t="shared" si="2"/>
        <v>1055.5719999999999</v>
      </c>
      <c r="E20" s="28">
        <f t="shared" si="3"/>
        <v>5629.717333333333</v>
      </c>
      <c r="F20" s="29">
        <f t="shared" si="4"/>
        <v>15481.722666666665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15481.722666666665</v>
      </c>
      <c r="D21" s="28">
        <f t="shared" si="2"/>
        <v>1055.5719999999999</v>
      </c>
      <c r="E21" s="28">
        <f t="shared" si="3"/>
        <v>6685.2893333333332</v>
      </c>
      <c r="F21" s="29">
        <f t="shared" si="4"/>
        <v>14426.150666666665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14426.150666666665</v>
      </c>
      <c r="D22" s="28">
        <f t="shared" si="2"/>
        <v>1055.5719999999999</v>
      </c>
      <c r="E22" s="28">
        <f t="shared" si="3"/>
        <v>7740.8613333333333</v>
      </c>
      <c r="F22" s="29">
        <f t="shared" si="4"/>
        <v>13370.578666666665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13370.578666666665</v>
      </c>
      <c r="D23" s="28">
        <f t="shared" si="2"/>
        <v>1055.5719999999999</v>
      </c>
      <c r="E23" s="28">
        <f t="shared" si="3"/>
        <v>8796.4333333333325</v>
      </c>
      <c r="F23" s="29">
        <f t="shared" si="4"/>
        <v>12315.006666666664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12315.006666666664</v>
      </c>
      <c r="D24" s="28">
        <f t="shared" si="2"/>
        <v>1055.5719999999999</v>
      </c>
      <c r="E24" s="28">
        <f t="shared" si="3"/>
        <v>9852.0053333333326</v>
      </c>
      <c r="F24" s="29">
        <f t="shared" si="4"/>
        <v>11259.434666666664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11259.434666666664</v>
      </c>
      <c r="D25" s="28">
        <f t="shared" si="2"/>
        <v>1055.5719999999999</v>
      </c>
      <c r="E25" s="28">
        <f t="shared" si="3"/>
        <v>10907.577333333333</v>
      </c>
      <c r="F25" s="29">
        <f t="shared" si="4"/>
        <v>10203.862666666664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10203.862666666664</v>
      </c>
      <c r="D26" s="28">
        <f t="shared" si="2"/>
        <v>1055.5719999999999</v>
      </c>
      <c r="E26" s="28">
        <f t="shared" si="3"/>
        <v>11963.149333333333</v>
      </c>
      <c r="F26" s="29">
        <f t="shared" si="4"/>
        <v>9148.290666666664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9148.290666666664</v>
      </c>
      <c r="D27" s="28">
        <f t="shared" si="2"/>
        <v>1055.5719999999999</v>
      </c>
      <c r="E27" s="28">
        <f t="shared" si="3"/>
        <v>13018.721333333333</v>
      </c>
      <c r="F27" s="29">
        <f t="shared" si="4"/>
        <v>8092.7186666666639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8092.7186666666639</v>
      </c>
      <c r="D28" s="28">
        <f t="shared" si="2"/>
        <v>1055.5719999999999</v>
      </c>
      <c r="E28" s="28">
        <f t="shared" si="3"/>
        <v>14074.293333333333</v>
      </c>
      <c r="F28" s="29">
        <f t="shared" si="4"/>
        <v>7037.1466666666638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7037.1466666666638</v>
      </c>
      <c r="D29" s="28">
        <f t="shared" si="2"/>
        <v>1055.5719999999999</v>
      </c>
      <c r="E29" s="28">
        <f t="shared" si="3"/>
        <v>15129.865333333333</v>
      </c>
      <c r="F29" s="29">
        <f t="shared" si="4"/>
        <v>5981.5746666666637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5981.5746666666637</v>
      </c>
      <c r="D30" s="28">
        <f t="shared" si="2"/>
        <v>1055.5719999999999</v>
      </c>
      <c r="E30" s="28">
        <f t="shared" si="3"/>
        <v>16185.437333333333</v>
      </c>
      <c r="F30" s="29">
        <f t="shared" si="4"/>
        <v>4926.0026666666636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4926.0026666666636</v>
      </c>
      <c r="D31" s="28">
        <f t="shared" si="2"/>
        <v>1055.5719999999999</v>
      </c>
      <c r="E31" s="28">
        <f t="shared" si="3"/>
        <v>17241.009333333332</v>
      </c>
      <c r="F31" s="29">
        <f t="shared" si="4"/>
        <v>3870.4306666666635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3870.4306666666635</v>
      </c>
      <c r="D32" s="28">
        <f t="shared" si="2"/>
        <v>1055.5719999999999</v>
      </c>
      <c r="E32" s="28">
        <f t="shared" si="3"/>
        <v>18296.581333333332</v>
      </c>
      <c r="F32" s="29">
        <f t="shared" si="4"/>
        <v>2814.8586666666633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2814.8586666666633</v>
      </c>
      <c r="D33" s="28">
        <f t="shared" si="2"/>
        <v>1055.5719999999999</v>
      </c>
      <c r="E33" s="28">
        <f t="shared" si="3"/>
        <v>19352.153333333332</v>
      </c>
      <c r="F33" s="29">
        <f t="shared" si="4"/>
        <v>1759.2866666666635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1759.2866666666635</v>
      </c>
      <c r="D34" s="28">
        <f t="shared" si="2"/>
        <v>1055.5719999999999</v>
      </c>
      <c r="E34" s="28">
        <f t="shared" si="3"/>
        <v>20407.725333333332</v>
      </c>
      <c r="F34" s="29">
        <f t="shared" si="4"/>
        <v>703.71466666666356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703.71466666666356</v>
      </c>
      <c r="D35" s="28">
        <f t="shared" si="2"/>
        <v>703.71466666666663</v>
      </c>
      <c r="E35" s="28">
        <f t="shared" si="3"/>
        <v>21111.439999999999</v>
      </c>
      <c r="F35" s="29">
        <f t="shared" si="4"/>
        <v>-3.0695446184836328E-12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8" sqref="A1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22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24832.44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43371</v>
      </c>
      <c r="E8" s="12" t="s">
        <v>8</v>
      </c>
      <c r="F8" s="13">
        <f>360-DAYS360(D9,D8)</f>
        <v>93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50676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24832.44</v>
      </c>
      <c r="D15" s="28">
        <f>D7*F7*F8/360</f>
        <v>320.75235000000004</v>
      </c>
      <c r="E15" s="28">
        <f>D15</f>
        <v>320.75235000000004</v>
      </c>
      <c r="F15" s="29">
        <f>C15-D15</f>
        <v>24511.68765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24511.68765</v>
      </c>
      <c r="D16" s="28">
        <f t="shared" ref="D16:D40" si="2">IF(B16="","",IF(B16=$F$6+$D$10,$D$7*$F$7*(360-$F$8)/360,$D$7*$F$7))</f>
        <v>1241.6220000000001</v>
      </c>
      <c r="E16" s="28">
        <f t="shared" ref="E16:E40" si="3">IF(OR(E15=$D$7,E15=""),"",E15+D16)</f>
        <v>1562.37435</v>
      </c>
      <c r="F16" s="29">
        <f t="shared" ref="F16:F40" si="4">IF(OR(E15=$D$7,E15=""),"",C16-D16)</f>
        <v>23270.06565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23270.06565</v>
      </c>
      <c r="D17" s="28">
        <f t="shared" si="2"/>
        <v>1241.6220000000001</v>
      </c>
      <c r="E17" s="28">
        <f t="shared" si="3"/>
        <v>2803.9963500000003</v>
      </c>
      <c r="F17" s="29">
        <f t="shared" si="4"/>
        <v>22028.443650000001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22028.443650000001</v>
      </c>
      <c r="D18" s="28">
        <f t="shared" si="2"/>
        <v>1241.6220000000001</v>
      </c>
      <c r="E18" s="28">
        <f t="shared" si="3"/>
        <v>4045.6183500000006</v>
      </c>
      <c r="F18" s="29">
        <f t="shared" si="4"/>
        <v>20786.821650000002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20786.821650000002</v>
      </c>
      <c r="D19" s="28">
        <f t="shared" si="2"/>
        <v>1241.6220000000001</v>
      </c>
      <c r="E19" s="28">
        <f t="shared" si="3"/>
        <v>5287.2403500000009</v>
      </c>
      <c r="F19" s="29">
        <f t="shared" si="4"/>
        <v>19545.199650000002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19545.199650000002</v>
      </c>
      <c r="D20" s="28">
        <f t="shared" si="2"/>
        <v>1241.6220000000001</v>
      </c>
      <c r="E20" s="28">
        <f t="shared" si="3"/>
        <v>6528.8623500000012</v>
      </c>
      <c r="F20" s="29">
        <f t="shared" si="4"/>
        <v>18303.577650000003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18303.577650000003</v>
      </c>
      <c r="D21" s="28">
        <f t="shared" si="2"/>
        <v>1241.6220000000001</v>
      </c>
      <c r="E21" s="28">
        <f t="shared" si="3"/>
        <v>7770.4843500000015</v>
      </c>
      <c r="F21" s="29">
        <f t="shared" si="4"/>
        <v>17061.955650000004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17061.955650000004</v>
      </c>
      <c r="D22" s="28">
        <f t="shared" si="2"/>
        <v>1241.6220000000001</v>
      </c>
      <c r="E22" s="28">
        <f t="shared" si="3"/>
        <v>9012.1063500000018</v>
      </c>
      <c r="F22" s="29">
        <f t="shared" si="4"/>
        <v>15820.333650000004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15820.333650000004</v>
      </c>
      <c r="D23" s="28">
        <f t="shared" si="2"/>
        <v>1241.6220000000001</v>
      </c>
      <c r="E23" s="28">
        <f t="shared" si="3"/>
        <v>10253.728350000001</v>
      </c>
      <c r="F23" s="29">
        <f t="shared" si="4"/>
        <v>14578.711650000005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14578.711650000005</v>
      </c>
      <c r="D24" s="28">
        <f t="shared" si="2"/>
        <v>1241.6220000000001</v>
      </c>
      <c r="E24" s="28">
        <f t="shared" si="3"/>
        <v>11495.350350000001</v>
      </c>
      <c r="F24" s="29">
        <f t="shared" si="4"/>
        <v>13337.089650000005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13337.089650000005</v>
      </c>
      <c r="D25" s="28">
        <f t="shared" si="2"/>
        <v>1241.6220000000001</v>
      </c>
      <c r="E25" s="28">
        <f t="shared" si="3"/>
        <v>12736.97235</v>
      </c>
      <c r="F25" s="29">
        <f t="shared" si="4"/>
        <v>12095.467650000006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12095.467650000006</v>
      </c>
      <c r="D26" s="28">
        <f t="shared" si="2"/>
        <v>1241.6220000000001</v>
      </c>
      <c r="E26" s="28">
        <f t="shared" si="3"/>
        <v>13978.594349999999</v>
      </c>
      <c r="F26" s="29">
        <f t="shared" si="4"/>
        <v>10853.845650000007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10853.845650000007</v>
      </c>
      <c r="D27" s="28">
        <f t="shared" si="2"/>
        <v>1241.6220000000001</v>
      </c>
      <c r="E27" s="28">
        <f t="shared" si="3"/>
        <v>15220.216349999999</v>
      </c>
      <c r="F27" s="29">
        <f t="shared" si="4"/>
        <v>9612.2236500000072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9612.2236500000072</v>
      </c>
      <c r="D28" s="28">
        <f t="shared" si="2"/>
        <v>1241.6220000000001</v>
      </c>
      <c r="E28" s="28">
        <f t="shared" si="3"/>
        <v>16461.838349999998</v>
      </c>
      <c r="F28" s="29">
        <f t="shared" si="4"/>
        <v>8370.6016500000078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8370.6016500000078</v>
      </c>
      <c r="D29" s="28">
        <f t="shared" si="2"/>
        <v>1241.6220000000001</v>
      </c>
      <c r="E29" s="28">
        <f t="shared" si="3"/>
        <v>17703.460349999998</v>
      </c>
      <c r="F29" s="29">
        <f t="shared" si="4"/>
        <v>7128.9796500000075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7128.9796500000075</v>
      </c>
      <c r="D30" s="28">
        <f t="shared" si="2"/>
        <v>1241.6220000000001</v>
      </c>
      <c r="E30" s="28">
        <f t="shared" si="3"/>
        <v>18945.082349999997</v>
      </c>
      <c r="F30" s="29">
        <f t="shared" si="4"/>
        <v>5887.3576500000072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5887.3576500000072</v>
      </c>
      <c r="D31" s="28">
        <f t="shared" si="2"/>
        <v>1241.6220000000001</v>
      </c>
      <c r="E31" s="28">
        <f t="shared" si="3"/>
        <v>20186.704349999996</v>
      </c>
      <c r="F31" s="29">
        <f t="shared" si="4"/>
        <v>4645.7356500000069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4645.7356500000069</v>
      </c>
      <c r="D32" s="28">
        <f t="shared" si="2"/>
        <v>1241.6220000000001</v>
      </c>
      <c r="E32" s="28">
        <f t="shared" si="3"/>
        <v>21428.326349999996</v>
      </c>
      <c r="F32" s="29">
        <f t="shared" si="4"/>
        <v>3404.1136500000066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3404.1136500000066</v>
      </c>
      <c r="D33" s="28">
        <f t="shared" si="2"/>
        <v>1241.6220000000001</v>
      </c>
      <c r="E33" s="28">
        <f t="shared" si="3"/>
        <v>22669.948349999995</v>
      </c>
      <c r="F33" s="29">
        <f t="shared" si="4"/>
        <v>2162.4916500000063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2162.4916500000063</v>
      </c>
      <c r="D34" s="28">
        <f t="shared" si="2"/>
        <v>1241.6220000000001</v>
      </c>
      <c r="E34" s="28">
        <f t="shared" si="3"/>
        <v>23911.570349999995</v>
      </c>
      <c r="F34" s="29">
        <f t="shared" si="4"/>
        <v>920.86965000000623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920.86965000000623</v>
      </c>
      <c r="D35" s="28">
        <f t="shared" si="2"/>
        <v>920.86965000000009</v>
      </c>
      <c r="E35" s="28">
        <f t="shared" si="3"/>
        <v>24832.439999999995</v>
      </c>
      <c r="F35" s="29">
        <f t="shared" si="4"/>
        <v>6.1390892369672656E-12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B14" sqref="B14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23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16385.240000000002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16385.240000000002</v>
      </c>
      <c r="D15" s="28">
        <f>D7*F7*F8/360</f>
        <v>375.49508333333347</v>
      </c>
      <c r="E15" s="28">
        <f>D15</f>
        <v>375.49508333333347</v>
      </c>
      <c r="F15" s="29">
        <f>C15-D15</f>
        <v>16009.744916666668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16009.744916666668</v>
      </c>
      <c r="D16" s="28">
        <f t="shared" ref="D16:D40" si="2">IF(B16="","",IF(B16=$F$6+$D$10,$D$7*$F$7*(360-$F$8)/360,$D$7*$F$7))</f>
        <v>819.26200000000017</v>
      </c>
      <c r="E16" s="28">
        <f t="shared" ref="E16:E40" si="3">IF(OR(E15=$D$7,E15=""),"",E15+D16)</f>
        <v>1194.7570833333336</v>
      </c>
      <c r="F16" s="29">
        <f t="shared" ref="F16:F40" si="4">IF(OR(E15=$D$7,E15=""),"",C16-D16)</f>
        <v>15190.482916666668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15190.482916666668</v>
      </c>
      <c r="D17" s="28">
        <f t="shared" si="2"/>
        <v>819.26200000000017</v>
      </c>
      <c r="E17" s="28">
        <f t="shared" si="3"/>
        <v>2014.0190833333338</v>
      </c>
      <c r="F17" s="29">
        <f t="shared" si="4"/>
        <v>14371.220916666667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14371.220916666667</v>
      </c>
      <c r="D18" s="28">
        <f t="shared" si="2"/>
        <v>819.26200000000017</v>
      </c>
      <c r="E18" s="28">
        <f t="shared" si="3"/>
        <v>2833.2810833333342</v>
      </c>
      <c r="F18" s="29">
        <f t="shared" si="4"/>
        <v>13551.958916666666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13551.958916666666</v>
      </c>
      <c r="D19" s="28">
        <f t="shared" si="2"/>
        <v>819.26200000000017</v>
      </c>
      <c r="E19" s="28">
        <f t="shared" si="3"/>
        <v>3652.5430833333344</v>
      </c>
      <c r="F19" s="29">
        <f t="shared" si="4"/>
        <v>12732.696916666666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12732.696916666666</v>
      </c>
      <c r="D20" s="28">
        <f t="shared" si="2"/>
        <v>819.26200000000017</v>
      </c>
      <c r="E20" s="28">
        <f t="shared" si="3"/>
        <v>4471.8050833333346</v>
      </c>
      <c r="F20" s="29">
        <f t="shared" si="4"/>
        <v>11913.434916666665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11913.434916666665</v>
      </c>
      <c r="D21" s="28">
        <f t="shared" si="2"/>
        <v>819.26200000000017</v>
      </c>
      <c r="E21" s="28">
        <f t="shared" si="3"/>
        <v>5291.0670833333352</v>
      </c>
      <c r="F21" s="29">
        <f t="shared" si="4"/>
        <v>11094.172916666665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11094.172916666665</v>
      </c>
      <c r="D22" s="28">
        <f t="shared" si="2"/>
        <v>819.26200000000017</v>
      </c>
      <c r="E22" s="28">
        <f t="shared" si="3"/>
        <v>6110.3290833333358</v>
      </c>
      <c r="F22" s="29">
        <f t="shared" si="4"/>
        <v>10274.910916666664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10274.910916666664</v>
      </c>
      <c r="D23" s="28">
        <f t="shared" si="2"/>
        <v>819.26200000000017</v>
      </c>
      <c r="E23" s="28">
        <f t="shared" si="3"/>
        <v>6929.5910833333364</v>
      </c>
      <c r="F23" s="29">
        <f t="shared" si="4"/>
        <v>9455.6489166666634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9455.6489166666634</v>
      </c>
      <c r="D24" s="28">
        <f t="shared" si="2"/>
        <v>819.26200000000017</v>
      </c>
      <c r="E24" s="28">
        <f t="shared" si="3"/>
        <v>7748.8530833333371</v>
      </c>
      <c r="F24" s="29">
        <f t="shared" si="4"/>
        <v>8636.3869166666627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8636.3869166666627</v>
      </c>
      <c r="D25" s="28">
        <f t="shared" si="2"/>
        <v>819.26200000000017</v>
      </c>
      <c r="E25" s="28">
        <f t="shared" si="3"/>
        <v>8568.1150833333377</v>
      </c>
      <c r="F25" s="29">
        <f t="shared" si="4"/>
        <v>7817.1249166666621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7817.1249166666621</v>
      </c>
      <c r="D26" s="28">
        <f t="shared" si="2"/>
        <v>819.26200000000017</v>
      </c>
      <c r="E26" s="28">
        <f t="shared" si="3"/>
        <v>9387.3770833333383</v>
      </c>
      <c r="F26" s="29">
        <f t="shared" si="4"/>
        <v>6997.8629166666615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6997.8629166666615</v>
      </c>
      <c r="D27" s="28">
        <f t="shared" si="2"/>
        <v>819.26200000000017</v>
      </c>
      <c r="E27" s="28">
        <f t="shared" si="3"/>
        <v>10206.639083333339</v>
      </c>
      <c r="F27" s="29">
        <f t="shared" si="4"/>
        <v>6178.6009166666609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6178.6009166666609</v>
      </c>
      <c r="D28" s="28">
        <f t="shared" si="2"/>
        <v>819.26200000000017</v>
      </c>
      <c r="E28" s="28">
        <f t="shared" si="3"/>
        <v>11025.90108333334</v>
      </c>
      <c r="F28" s="29">
        <f t="shared" si="4"/>
        <v>5359.3389166666602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5359.3389166666602</v>
      </c>
      <c r="D29" s="28">
        <f t="shared" si="2"/>
        <v>819.26200000000017</v>
      </c>
      <c r="E29" s="28">
        <f t="shared" si="3"/>
        <v>11845.16308333334</v>
      </c>
      <c r="F29" s="29">
        <f t="shared" si="4"/>
        <v>4540.0769166666596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4540.0769166666596</v>
      </c>
      <c r="D30" s="28">
        <f t="shared" si="2"/>
        <v>819.26200000000017</v>
      </c>
      <c r="E30" s="28">
        <f t="shared" si="3"/>
        <v>12664.425083333341</v>
      </c>
      <c r="F30" s="29">
        <f t="shared" si="4"/>
        <v>3720.8149166666594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3720.8149166666594</v>
      </c>
      <c r="D31" s="28">
        <f t="shared" si="2"/>
        <v>819.26200000000017</v>
      </c>
      <c r="E31" s="28">
        <f t="shared" si="3"/>
        <v>13483.687083333341</v>
      </c>
      <c r="F31" s="29">
        <f t="shared" si="4"/>
        <v>2901.5529166666593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2901.5529166666593</v>
      </c>
      <c r="D32" s="28">
        <f t="shared" si="2"/>
        <v>819.26200000000017</v>
      </c>
      <c r="E32" s="28">
        <f t="shared" si="3"/>
        <v>14302.949083333342</v>
      </c>
      <c r="F32" s="29">
        <f t="shared" si="4"/>
        <v>2082.2909166666591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2082.2909166666591</v>
      </c>
      <c r="D33" s="28">
        <f t="shared" si="2"/>
        <v>819.26200000000017</v>
      </c>
      <c r="E33" s="28">
        <f t="shared" si="3"/>
        <v>15122.211083333343</v>
      </c>
      <c r="F33" s="29">
        <f t="shared" si="4"/>
        <v>1263.0289166666589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1263.0289166666589</v>
      </c>
      <c r="D34" s="28">
        <f t="shared" si="2"/>
        <v>819.26200000000017</v>
      </c>
      <c r="E34" s="28">
        <f t="shared" si="3"/>
        <v>15941.473083333343</v>
      </c>
      <c r="F34" s="29">
        <f t="shared" si="4"/>
        <v>443.76691666665874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443.76691666665874</v>
      </c>
      <c r="D35" s="28">
        <f t="shared" si="2"/>
        <v>443.76691666666676</v>
      </c>
      <c r="E35" s="28">
        <f t="shared" si="3"/>
        <v>16385.240000000009</v>
      </c>
      <c r="F35" s="29">
        <f t="shared" si="4"/>
        <v>-8.0149220593739301E-12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topLeftCell="A4" workbookViewId="0">
      <selection activeCell="D8" sqref="D8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24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22322.44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22322.44</v>
      </c>
      <c r="D15" s="28">
        <f>D7*F7*F8/360</f>
        <v>461.95049444444447</v>
      </c>
      <c r="E15" s="28">
        <f>D15</f>
        <v>461.95049444444447</v>
      </c>
      <c r="F15" s="29">
        <f>C15-D15</f>
        <v>21860.489505555553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21860.489505555553</v>
      </c>
      <c r="D16" s="28">
        <f t="shared" ref="D16:D40" si="2">IF(B16="","",IF(B16=$F$6+$D$10,$D$7*$F$7*(360-$F$8)/360,$D$7*$F$7))</f>
        <v>1116.1220000000001</v>
      </c>
      <c r="E16" s="28">
        <f t="shared" ref="E16:E40" si="3">IF(OR(E15=$D$7,E15=""),"",E15+D16)</f>
        <v>1578.0724944444446</v>
      </c>
      <c r="F16" s="29">
        <f t="shared" ref="F16:F40" si="4">IF(OR(E15=$D$7,E15=""),"",C16-D16)</f>
        <v>20744.367505555554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20744.367505555554</v>
      </c>
      <c r="D17" s="28">
        <f t="shared" si="2"/>
        <v>1116.1220000000001</v>
      </c>
      <c r="E17" s="28">
        <f t="shared" si="3"/>
        <v>2694.1944944444449</v>
      </c>
      <c r="F17" s="29">
        <f t="shared" si="4"/>
        <v>19628.245505555555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19628.245505555555</v>
      </c>
      <c r="D18" s="28">
        <f t="shared" si="2"/>
        <v>1116.1220000000001</v>
      </c>
      <c r="E18" s="28">
        <f t="shared" si="3"/>
        <v>3810.3164944444452</v>
      </c>
      <c r="F18" s="29">
        <f t="shared" si="4"/>
        <v>18512.123505555555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18512.123505555555</v>
      </c>
      <c r="D19" s="28">
        <f t="shared" si="2"/>
        <v>1116.1220000000001</v>
      </c>
      <c r="E19" s="28">
        <f t="shared" si="3"/>
        <v>4926.4384944444455</v>
      </c>
      <c r="F19" s="29">
        <f t="shared" si="4"/>
        <v>17396.001505555556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17396.001505555556</v>
      </c>
      <c r="D20" s="28">
        <f t="shared" si="2"/>
        <v>1116.1220000000001</v>
      </c>
      <c r="E20" s="28">
        <f t="shared" si="3"/>
        <v>6042.5604944444458</v>
      </c>
      <c r="F20" s="29">
        <f t="shared" si="4"/>
        <v>16279.879505555557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16279.879505555557</v>
      </c>
      <c r="D21" s="28">
        <f t="shared" si="2"/>
        <v>1116.1220000000001</v>
      </c>
      <c r="E21" s="28">
        <f t="shared" si="3"/>
        <v>7158.6824944444461</v>
      </c>
      <c r="F21" s="29">
        <f t="shared" si="4"/>
        <v>15163.757505555557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15163.757505555557</v>
      </c>
      <c r="D22" s="28">
        <f t="shared" si="2"/>
        <v>1116.1220000000001</v>
      </c>
      <c r="E22" s="28">
        <f t="shared" si="3"/>
        <v>8274.8044944444464</v>
      </c>
      <c r="F22" s="29">
        <f t="shared" si="4"/>
        <v>14047.635505555558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14047.635505555558</v>
      </c>
      <c r="D23" s="28">
        <f t="shared" si="2"/>
        <v>1116.1220000000001</v>
      </c>
      <c r="E23" s="28">
        <f t="shared" si="3"/>
        <v>9390.9264944444458</v>
      </c>
      <c r="F23" s="29">
        <f t="shared" si="4"/>
        <v>12931.513505555558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12931.513505555558</v>
      </c>
      <c r="D24" s="28">
        <f t="shared" si="2"/>
        <v>1116.1220000000001</v>
      </c>
      <c r="E24" s="28">
        <f t="shared" si="3"/>
        <v>10507.048494444445</v>
      </c>
      <c r="F24" s="29">
        <f t="shared" si="4"/>
        <v>11815.391505555559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11815.391505555559</v>
      </c>
      <c r="D25" s="28">
        <f t="shared" si="2"/>
        <v>1116.1220000000001</v>
      </c>
      <c r="E25" s="28">
        <f t="shared" si="3"/>
        <v>11623.170494444445</v>
      </c>
      <c r="F25" s="29">
        <f t="shared" si="4"/>
        <v>10699.26950555556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10699.26950555556</v>
      </c>
      <c r="D26" s="28">
        <f t="shared" si="2"/>
        <v>1116.1220000000001</v>
      </c>
      <c r="E26" s="28">
        <f t="shared" si="3"/>
        <v>12739.292494444444</v>
      </c>
      <c r="F26" s="29">
        <f t="shared" si="4"/>
        <v>9583.1475055555602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9583.1475055555602</v>
      </c>
      <c r="D27" s="28">
        <f t="shared" si="2"/>
        <v>1116.1220000000001</v>
      </c>
      <c r="E27" s="28">
        <f t="shared" si="3"/>
        <v>13855.414494444443</v>
      </c>
      <c r="F27" s="29">
        <f t="shared" si="4"/>
        <v>8467.0255055555608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8467.0255055555608</v>
      </c>
      <c r="D28" s="28">
        <f t="shared" si="2"/>
        <v>1116.1220000000001</v>
      </c>
      <c r="E28" s="28">
        <f t="shared" si="3"/>
        <v>14971.536494444443</v>
      </c>
      <c r="F28" s="29">
        <f t="shared" si="4"/>
        <v>7350.9035055555605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7350.9035055555605</v>
      </c>
      <c r="D29" s="28">
        <f t="shared" si="2"/>
        <v>1116.1220000000001</v>
      </c>
      <c r="E29" s="28">
        <f t="shared" si="3"/>
        <v>16087.658494444442</v>
      </c>
      <c r="F29" s="29">
        <f t="shared" si="4"/>
        <v>6234.7815055555602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6234.7815055555602</v>
      </c>
      <c r="D30" s="28">
        <f t="shared" si="2"/>
        <v>1116.1220000000001</v>
      </c>
      <c r="E30" s="28">
        <f t="shared" si="3"/>
        <v>17203.780494444443</v>
      </c>
      <c r="F30" s="29">
        <f t="shared" si="4"/>
        <v>5118.6595055555599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5118.6595055555599</v>
      </c>
      <c r="D31" s="28">
        <f t="shared" si="2"/>
        <v>1116.1220000000001</v>
      </c>
      <c r="E31" s="28">
        <f t="shared" si="3"/>
        <v>18319.902494444443</v>
      </c>
      <c r="F31" s="29">
        <f t="shared" si="4"/>
        <v>4002.5375055555596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4002.5375055555596</v>
      </c>
      <c r="D32" s="28">
        <f t="shared" si="2"/>
        <v>1116.1220000000001</v>
      </c>
      <c r="E32" s="28">
        <f t="shared" si="3"/>
        <v>19436.024494444442</v>
      </c>
      <c r="F32" s="29">
        <f t="shared" si="4"/>
        <v>2886.4155055555593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2886.4155055555593</v>
      </c>
      <c r="D33" s="28">
        <f t="shared" si="2"/>
        <v>1116.1220000000001</v>
      </c>
      <c r="E33" s="28">
        <f t="shared" si="3"/>
        <v>20552.146494444441</v>
      </c>
      <c r="F33" s="29">
        <f t="shared" si="4"/>
        <v>1770.2935055555592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1770.2935055555592</v>
      </c>
      <c r="D34" s="28">
        <f t="shared" si="2"/>
        <v>1116.1220000000001</v>
      </c>
      <c r="E34" s="28">
        <f t="shared" si="3"/>
        <v>21668.268494444441</v>
      </c>
      <c r="F34" s="29">
        <f t="shared" si="4"/>
        <v>654.17150555555918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654.17150555555918</v>
      </c>
      <c r="D35" s="28">
        <f t="shared" si="2"/>
        <v>654.17150555555565</v>
      </c>
      <c r="E35" s="28">
        <f t="shared" si="3"/>
        <v>22322.439999999995</v>
      </c>
      <c r="F35" s="29">
        <f t="shared" si="4"/>
        <v>3.5242919693700969E-12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A12" sqref="A12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25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20311.439999999999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43297</v>
      </c>
      <c r="E8" s="12" t="s">
        <v>8</v>
      </c>
      <c r="F8" s="13">
        <f>360-DAYS360(D9,D8)</f>
        <v>165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50602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20311.439999999999</v>
      </c>
      <c r="D15" s="28">
        <f>D7*F7*F8/360</f>
        <v>465.47050000000002</v>
      </c>
      <c r="E15" s="28">
        <f>D15</f>
        <v>465.47050000000002</v>
      </c>
      <c r="F15" s="29">
        <f>C15-D15</f>
        <v>19845.969499999999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19845.969499999999</v>
      </c>
      <c r="D16" s="28">
        <f t="shared" ref="D16:D40" si="2">IF(B16="","",IF(B16=$F$6+$D$10,$D$7*$F$7*(360-$F$8)/360,$D$7*$F$7))</f>
        <v>1015.572</v>
      </c>
      <c r="E16" s="28">
        <f t="shared" ref="E16:E40" si="3">IF(OR(E15=$D$7,E15=""),"",E15+D16)</f>
        <v>1481.0425</v>
      </c>
      <c r="F16" s="29">
        <f t="shared" ref="F16:F40" si="4">IF(OR(E15=$D$7,E15=""),"",C16-D16)</f>
        <v>18830.397499999999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18830.397499999999</v>
      </c>
      <c r="D17" s="28">
        <f t="shared" si="2"/>
        <v>1015.572</v>
      </c>
      <c r="E17" s="28">
        <f t="shared" si="3"/>
        <v>2496.6145000000001</v>
      </c>
      <c r="F17" s="29">
        <f t="shared" si="4"/>
        <v>17814.825499999999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17814.825499999999</v>
      </c>
      <c r="D18" s="28">
        <f t="shared" si="2"/>
        <v>1015.572</v>
      </c>
      <c r="E18" s="28">
        <f t="shared" si="3"/>
        <v>3512.1865000000003</v>
      </c>
      <c r="F18" s="29">
        <f t="shared" si="4"/>
        <v>16799.253499999999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16799.253499999999</v>
      </c>
      <c r="D19" s="28">
        <f t="shared" si="2"/>
        <v>1015.572</v>
      </c>
      <c r="E19" s="28">
        <f t="shared" si="3"/>
        <v>4527.7584999999999</v>
      </c>
      <c r="F19" s="29">
        <f t="shared" si="4"/>
        <v>15783.681499999999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15783.681499999999</v>
      </c>
      <c r="D20" s="28">
        <f t="shared" si="2"/>
        <v>1015.572</v>
      </c>
      <c r="E20" s="28">
        <f t="shared" si="3"/>
        <v>5543.3305</v>
      </c>
      <c r="F20" s="29">
        <f t="shared" si="4"/>
        <v>14768.109499999999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14768.109499999999</v>
      </c>
      <c r="D21" s="28">
        <f t="shared" si="2"/>
        <v>1015.572</v>
      </c>
      <c r="E21" s="28">
        <f t="shared" si="3"/>
        <v>6558.9025000000001</v>
      </c>
      <c r="F21" s="29">
        <f t="shared" si="4"/>
        <v>13752.537499999999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13752.537499999999</v>
      </c>
      <c r="D22" s="28">
        <f t="shared" si="2"/>
        <v>1015.572</v>
      </c>
      <c r="E22" s="28">
        <f t="shared" si="3"/>
        <v>7574.4745000000003</v>
      </c>
      <c r="F22" s="29">
        <f t="shared" si="4"/>
        <v>12736.965499999998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12736.965499999998</v>
      </c>
      <c r="D23" s="28">
        <f t="shared" si="2"/>
        <v>1015.572</v>
      </c>
      <c r="E23" s="28">
        <f t="shared" si="3"/>
        <v>8590.0465000000004</v>
      </c>
      <c r="F23" s="29">
        <f t="shared" si="4"/>
        <v>11721.393499999998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11721.393499999998</v>
      </c>
      <c r="D24" s="28">
        <f t="shared" si="2"/>
        <v>1015.572</v>
      </c>
      <c r="E24" s="28">
        <f t="shared" si="3"/>
        <v>9605.6185000000005</v>
      </c>
      <c r="F24" s="29">
        <f t="shared" si="4"/>
        <v>10705.821499999998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10705.821499999998</v>
      </c>
      <c r="D25" s="28">
        <f t="shared" si="2"/>
        <v>1015.572</v>
      </c>
      <c r="E25" s="28">
        <f t="shared" si="3"/>
        <v>10621.190500000001</v>
      </c>
      <c r="F25" s="29">
        <f t="shared" si="4"/>
        <v>9690.2494999999981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9690.2494999999981</v>
      </c>
      <c r="D26" s="28">
        <f t="shared" si="2"/>
        <v>1015.572</v>
      </c>
      <c r="E26" s="28">
        <f t="shared" si="3"/>
        <v>11636.762500000001</v>
      </c>
      <c r="F26" s="29">
        <f t="shared" si="4"/>
        <v>8674.677499999998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8674.677499999998</v>
      </c>
      <c r="D27" s="28">
        <f t="shared" si="2"/>
        <v>1015.572</v>
      </c>
      <c r="E27" s="28">
        <f t="shared" si="3"/>
        <v>12652.334500000001</v>
      </c>
      <c r="F27" s="29">
        <f t="shared" si="4"/>
        <v>7659.1054999999978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7659.1054999999978</v>
      </c>
      <c r="D28" s="28">
        <f t="shared" si="2"/>
        <v>1015.572</v>
      </c>
      <c r="E28" s="28">
        <f t="shared" si="3"/>
        <v>13667.906500000001</v>
      </c>
      <c r="F28" s="29">
        <f t="shared" si="4"/>
        <v>6643.5334999999977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6643.5334999999977</v>
      </c>
      <c r="D29" s="28">
        <f t="shared" si="2"/>
        <v>1015.572</v>
      </c>
      <c r="E29" s="28">
        <f t="shared" si="3"/>
        <v>14683.478500000001</v>
      </c>
      <c r="F29" s="29">
        <f t="shared" si="4"/>
        <v>5627.9614999999976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5627.9614999999976</v>
      </c>
      <c r="D30" s="28">
        <f t="shared" si="2"/>
        <v>1015.572</v>
      </c>
      <c r="E30" s="28">
        <f t="shared" si="3"/>
        <v>15699.050500000001</v>
      </c>
      <c r="F30" s="29">
        <f t="shared" si="4"/>
        <v>4612.3894999999975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4612.3894999999975</v>
      </c>
      <c r="D31" s="28">
        <f t="shared" si="2"/>
        <v>1015.572</v>
      </c>
      <c r="E31" s="28">
        <f t="shared" si="3"/>
        <v>16714.622500000001</v>
      </c>
      <c r="F31" s="29">
        <f t="shared" si="4"/>
        <v>3596.8174999999974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3596.8174999999974</v>
      </c>
      <c r="D32" s="28">
        <f t="shared" si="2"/>
        <v>1015.572</v>
      </c>
      <c r="E32" s="28">
        <f t="shared" si="3"/>
        <v>17730.194500000001</v>
      </c>
      <c r="F32" s="29">
        <f t="shared" si="4"/>
        <v>2581.2454999999973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2581.2454999999973</v>
      </c>
      <c r="D33" s="28">
        <f t="shared" si="2"/>
        <v>1015.572</v>
      </c>
      <c r="E33" s="28">
        <f t="shared" si="3"/>
        <v>18745.766500000002</v>
      </c>
      <c r="F33" s="29">
        <f t="shared" si="4"/>
        <v>1565.6734999999971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1565.6734999999971</v>
      </c>
      <c r="D34" s="28">
        <f t="shared" si="2"/>
        <v>1015.572</v>
      </c>
      <c r="E34" s="28">
        <f t="shared" si="3"/>
        <v>19761.338500000002</v>
      </c>
      <c r="F34" s="29">
        <f t="shared" si="4"/>
        <v>550.10149999999715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550.10149999999715</v>
      </c>
      <c r="D35" s="28">
        <f t="shared" si="2"/>
        <v>550.10149999999999</v>
      </c>
      <c r="E35" s="28">
        <f t="shared" si="3"/>
        <v>20311.440000000002</v>
      </c>
      <c r="F35" s="29">
        <f t="shared" si="4"/>
        <v>-2.8421709430404007E-12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workbookViewId="0">
      <selection activeCell="C21" sqref="C21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26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IF(D9&gt;date_mise_en_service,"ERREUR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2018</v>
      </c>
      <c r="G6" s="1"/>
    </row>
    <row r="7" spans="1:8" ht="21.9" customHeight="1" x14ac:dyDescent="0.3">
      <c r="A7" s="4"/>
      <c r="B7" s="58" t="s">
        <v>5</v>
      </c>
      <c r="C7" s="59"/>
      <c r="D7" s="8">
        <v>19580.330000000002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43314</v>
      </c>
      <c r="E8" s="12" t="s">
        <v>8</v>
      </c>
      <c r="F8" s="13">
        <f>360-DAYS360(D9,D8)</f>
        <v>149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43101</v>
      </c>
      <c r="E9" s="14" t="s">
        <v>10</v>
      </c>
      <c r="F9" s="15">
        <f>DATE(YEAR(D9)+1,MONTH(D9),DAY(D9)-1)</f>
        <v>43465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50619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50770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50406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27">
        <f>YEAR(D8)</f>
        <v>2018</v>
      </c>
      <c r="C15" s="28">
        <f>D7</f>
        <v>19580.330000000002</v>
      </c>
      <c r="D15" s="28">
        <f>D7*F7*F8/360</f>
        <v>405.20405138888901</v>
      </c>
      <c r="E15" s="28">
        <f>D15</f>
        <v>405.20405138888901</v>
      </c>
      <c r="F15" s="29">
        <f>C15-D15</f>
        <v>19175.125948611112</v>
      </c>
      <c r="G15" s="1"/>
    </row>
    <row r="16" spans="1:8" x14ac:dyDescent="0.3">
      <c r="A16" s="1">
        <f>IF(B16="","",A15+1)</f>
        <v>2</v>
      </c>
      <c r="B16" s="27">
        <f t="shared" ref="B16:B40" si="0">IF(OR(E15=$D$7,E15=""),"",B15+1)</f>
        <v>2019</v>
      </c>
      <c r="C16" s="28">
        <f t="shared" ref="C16:C40" si="1">IF(OR(E15=$D$7,E15="",),"",F15)</f>
        <v>19175.125948611112</v>
      </c>
      <c r="D16" s="28">
        <f t="shared" ref="D16:D40" si="2">IF(B16="","",IF(B16=$F$6+$D$10,$D$7*$F$7*(360-$F$8)/360,$D$7*$F$7))</f>
        <v>979.01650000000018</v>
      </c>
      <c r="E16" s="28">
        <f t="shared" ref="E16:E40" si="3">IF(OR(E15=$D$7,E15=""),"",E15+D16)</f>
        <v>1384.2205513888891</v>
      </c>
      <c r="F16" s="29">
        <f t="shared" ref="F16:F40" si="4">IF(OR(E15=$D$7,E15=""),"",C16-D16)</f>
        <v>18196.109448611111</v>
      </c>
      <c r="G16" s="1"/>
    </row>
    <row r="17" spans="1:8" x14ac:dyDescent="0.3">
      <c r="A17" s="1">
        <f t="shared" ref="A17:A40" si="5">IF(B17="","",A16+1)</f>
        <v>3</v>
      </c>
      <c r="B17" s="27">
        <f t="shared" si="0"/>
        <v>2020</v>
      </c>
      <c r="C17" s="28">
        <f t="shared" si="1"/>
        <v>18196.109448611111</v>
      </c>
      <c r="D17" s="28">
        <f t="shared" si="2"/>
        <v>979.01650000000018</v>
      </c>
      <c r="E17" s="28">
        <f t="shared" si="3"/>
        <v>2363.2370513888891</v>
      </c>
      <c r="F17" s="29">
        <f t="shared" si="4"/>
        <v>17217.092948611109</v>
      </c>
      <c r="G17" s="1"/>
      <c r="H17" s="30"/>
    </row>
    <row r="18" spans="1:8" x14ac:dyDescent="0.3">
      <c r="A18" s="1">
        <f t="shared" si="5"/>
        <v>4</v>
      </c>
      <c r="B18" s="27">
        <f t="shared" si="0"/>
        <v>2021</v>
      </c>
      <c r="C18" s="28">
        <f t="shared" si="1"/>
        <v>17217.092948611109</v>
      </c>
      <c r="D18" s="28">
        <f t="shared" si="2"/>
        <v>979.01650000000018</v>
      </c>
      <c r="E18" s="28">
        <f t="shared" si="3"/>
        <v>3342.2535513888893</v>
      </c>
      <c r="F18" s="29">
        <f t="shared" si="4"/>
        <v>16238.076448611109</v>
      </c>
      <c r="G18" s="1"/>
    </row>
    <row r="19" spans="1:8" x14ac:dyDescent="0.3">
      <c r="A19" s="1">
        <f t="shared" si="5"/>
        <v>5</v>
      </c>
      <c r="B19" s="27">
        <f t="shared" si="0"/>
        <v>2022</v>
      </c>
      <c r="C19" s="28">
        <f t="shared" si="1"/>
        <v>16238.076448611109</v>
      </c>
      <c r="D19" s="28">
        <f t="shared" si="2"/>
        <v>979.01650000000018</v>
      </c>
      <c r="E19" s="28">
        <f t="shared" si="3"/>
        <v>4321.2700513888894</v>
      </c>
      <c r="F19" s="29">
        <f t="shared" si="4"/>
        <v>15259.05994861111</v>
      </c>
      <c r="G19" s="1"/>
    </row>
    <row r="20" spans="1:8" x14ac:dyDescent="0.3">
      <c r="A20" s="1">
        <f t="shared" si="5"/>
        <v>6</v>
      </c>
      <c r="B20" s="27">
        <f t="shared" si="0"/>
        <v>2023</v>
      </c>
      <c r="C20" s="28">
        <f t="shared" si="1"/>
        <v>15259.05994861111</v>
      </c>
      <c r="D20" s="28">
        <f t="shared" si="2"/>
        <v>979.01650000000018</v>
      </c>
      <c r="E20" s="28">
        <f t="shared" si="3"/>
        <v>5300.2865513888901</v>
      </c>
      <c r="F20" s="29">
        <f t="shared" si="4"/>
        <v>14280.04344861111</v>
      </c>
      <c r="G20" s="1"/>
    </row>
    <row r="21" spans="1:8" x14ac:dyDescent="0.3">
      <c r="A21" s="1">
        <f t="shared" si="5"/>
        <v>7</v>
      </c>
      <c r="B21" s="27">
        <f t="shared" si="0"/>
        <v>2024</v>
      </c>
      <c r="C21" s="28">
        <f t="shared" si="1"/>
        <v>14280.04344861111</v>
      </c>
      <c r="D21" s="28">
        <f t="shared" si="2"/>
        <v>979.01650000000018</v>
      </c>
      <c r="E21" s="28">
        <f t="shared" si="3"/>
        <v>6279.3030513888898</v>
      </c>
      <c r="F21" s="29">
        <f t="shared" si="4"/>
        <v>13301.02694861111</v>
      </c>
      <c r="G21" s="1"/>
    </row>
    <row r="22" spans="1:8" x14ac:dyDescent="0.3">
      <c r="A22" s="1">
        <f t="shared" si="5"/>
        <v>8</v>
      </c>
      <c r="B22" s="27">
        <f t="shared" si="0"/>
        <v>2025</v>
      </c>
      <c r="C22" s="28">
        <f t="shared" si="1"/>
        <v>13301.02694861111</v>
      </c>
      <c r="D22" s="28">
        <f t="shared" si="2"/>
        <v>979.01650000000018</v>
      </c>
      <c r="E22" s="28">
        <f t="shared" si="3"/>
        <v>7258.3195513888895</v>
      </c>
      <c r="F22" s="29">
        <f t="shared" si="4"/>
        <v>12322.01044861111</v>
      </c>
      <c r="G22" s="1"/>
    </row>
    <row r="23" spans="1:8" x14ac:dyDescent="0.3">
      <c r="A23" s="1">
        <f t="shared" si="5"/>
        <v>9</v>
      </c>
      <c r="B23" s="27">
        <f t="shared" si="0"/>
        <v>2026</v>
      </c>
      <c r="C23" s="28">
        <f t="shared" si="1"/>
        <v>12322.01044861111</v>
      </c>
      <c r="D23" s="28">
        <f t="shared" si="2"/>
        <v>979.01650000000018</v>
      </c>
      <c r="E23" s="28">
        <f t="shared" si="3"/>
        <v>8237.3360513888892</v>
      </c>
      <c r="F23" s="29">
        <f t="shared" si="4"/>
        <v>11342.993948611111</v>
      </c>
      <c r="G23" s="1"/>
    </row>
    <row r="24" spans="1:8" x14ac:dyDescent="0.3">
      <c r="A24" s="1">
        <f t="shared" si="5"/>
        <v>10</v>
      </c>
      <c r="B24" s="27">
        <f t="shared" si="0"/>
        <v>2027</v>
      </c>
      <c r="C24" s="28">
        <f t="shared" si="1"/>
        <v>11342.993948611111</v>
      </c>
      <c r="D24" s="28">
        <f t="shared" si="2"/>
        <v>979.01650000000018</v>
      </c>
      <c r="E24" s="28">
        <f t="shared" si="3"/>
        <v>9216.352551388889</v>
      </c>
      <c r="F24" s="29">
        <f t="shared" si="4"/>
        <v>10363.977448611111</v>
      </c>
      <c r="G24" s="1"/>
    </row>
    <row r="25" spans="1:8" x14ac:dyDescent="0.3">
      <c r="A25" s="1">
        <f t="shared" si="5"/>
        <v>11</v>
      </c>
      <c r="B25" s="27">
        <f t="shared" si="0"/>
        <v>2028</v>
      </c>
      <c r="C25" s="28">
        <f t="shared" si="1"/>
        <v>10363.977448611111</v>
      </c>
      <c r="D25" s="28">
        <f t="shared" si="2"/>
        <v>979.01650000000018</v>
      </c>
      <c r="E25" s="28">
        <f t="shared" si="3"/>
        <v>10195.369051388889</v>
      </c>
      <c r="F25" s="29">
        <f t="shared" si="4"/>
        <v>9384.9609486111112</v>
      </c>
      <c r="G25" s="1"/>
    </row>
    <row r="26" spans="1:8" x14ac:dyDescent="0.3">
      <c r="A26" s="1">
        <f t="shared" si="5"/>
        <v>12</v>
      </c>
      <c r="B26" s="27">
        <f t="shared" si="0"/>
        <v>2029</v>
      </c>
      <c r="C26" s="28">
        <f t="shared" si="1"/>
        <v>9384.9609486111112</v>
      </c>
      <c r="D26" s="28">
        <f t="shared" si="2"/>
        <v>979.01650000000018</v>
      </c>
      <c r="E26" s="28">
        <f t="shared" si="3"/>
        <v>11174.385551388888</v>
      </c>
      <c r="F26" s="29">
        <f t="shared" si="4"/>
        <v>8405.9444486111115</v>
      </c>
      <c r="G26" s="1"/>
    </row>
    <row r="27" spans="1:8" x14ac:dyDescent="0.3">
      <c r="A27" s="1">
        <f t="shared" si="5"/>
        <v>13</v>
      </c>
      <c r="B27" s="27">
        <f t="shared" si="0"/>
        <v>2030</v>
      </c>
      <c r="C27" s="28">
        <f t="shared" si="1"/>
        <v>8405.9444486111115</v>
      </c>
      <c r="D27" s="28">
        <f t="shared" si="2"/>
        <v>979.01650000000018</v>
      </c>
      <c r="E27" s="28">
        <f t="shared" si="3"/>
        <v>12153.402051388888</v>
      </c>
      <c r="F27" s="29">
        <f t="shared" si="4"/>
        <v>7426.9279486111118</v>
      </c>
      <c r="G27" s="1"/>
    </row>
    <row r="28" spans="1:8" x14ac:dyDescent="0.3">
      <c r="A28" s="1">
        <f t="shared" si="5"/>
        <v>14</v>
      </c>
      <c r="B28" s="27">
        <f t="shared" si="0"/>
        <v>2031</v>
      </c>
      <c r="C28" s="28">
        <f t="shared" si="1"/>
        <v>7426.9279486111118</v>
      </c>
      <c r="D28" s="28">
        <f t="shared" si="2"/>
        <v>979.01650000000018</v>
      </c>
      <c r="E28" s="28">
        <f t="shared" si="3"/>
        <v>13132.418551388888</v>
      </c>
      <c r="F28" s="29">
        <f t="shared" si="4"/>
        <v>6447.9114486111121</v>
      </c>
      <c r="G28" s="1"/>
    </row>
    <row r="29" spans="1:8" x14ac:dyDescent="0.3">
      <c r="A29" s="1">
        <f t="shared" si="5"/>
        <v>15</v>
      </c>
      <c r="B29" s="27">
        <f t="shared" si="0"/>
        <v>2032</v>
      </c>
      <c r="C29" s="28">
        <f t="shared" si="1"/>
        <v>6447.9114486111121</v>
      </c>
      <c r="D29" s="28">
        <f t="shared" si="2"/>
        <v>979.01650000000018</v>
      </c>
      <c r="E29" s="28">
        <f t="shared" si="3"/>
        <v>14111.435051388888</v>
      </c>
      <c r="F29" s="29">
        <f t="shared" si="4"/>
        <v>5468.8949486111123</v>
      </c>
      <c r="G29" s="1"/>
    </row>
    <row r="30" spans="1:8" x14ac:dyDescent="0.3">
      <c r="A30" s="1">
        <f t="shared" si="5"/>
        <v>16</v>
      </c>
      <c r="B30" s="27">
        <f t="shared" si="0"/>
        <v>2033</v>
      </c>
      <c r="C30" s="28">
        <f t="shared" si="1"/>
        <v>5468.8949486111123</v>
      </c>
      <c r="D30" s="28">
        <f t="shared" si="2"/>
        <v>979.01650000000018</v>
      </c>
      <c r="E30" s="28">
        <f t="shared" si="3"/>
        <v>15090.451551388887</v>
      </c>
      <c r="F30" s="29">
        <f t="shared" si="4"/>
        <v>4489.8784486111126</v>
      </c>
      <c r="G30" s="1"/>
    </row>
    <row r="31" spans="1:8" x14ac:dyDescent="0.3">
      <c r="A31" s="1">
        <f t="shared" si="5"/>
        <v>17</v>
      </c>
      <c r="B31" s="27">
        <f t="shared" si="0"/>
        <v>2034</v>
      </c>
      <c r="C31" s="28">
        <f t="shared" si="1"/>
        <v>4489.8784486111126</v>
      </c>
      <c r="D31" s="28">
        <f t="shared" si="2"/>
        <v>979.01650000000018</v>
      </c>
      <c r="E31" s="28">
        <f t="shared" si="3"/>
        <v>16069.468051388887</v>
      </c>
      <c r="F31" s="29">
        <f t="shared" si="4"/>
        <v>3510.8619486111124</v>
      </c>
      <c r="G31" s="1"/>
    </row>
    <row r="32" spans="1:8" x14ac:dyDescent="0.3">
      <c r="A32" s="1">
        <f t="shared" si="5"/>
        <v>18</v>
      </c>
      <c r="B32" s="27">
        <f t="shared" si="0"/>
        <v>2035</v>
      </c>
      <c r="C32" s="28">
        <f t="shared" si="1"/>
        <v>3510.8619486111124</v>
      </c>
      <c r="D32" s="28">
        <f t="shared" si="2"/>
        <v>979.01650000000018</v>
      </c>
      <c r="E32" s="28">
        <f t="shared" si="3"/>
        <v>17048.484551388887</v>
      </c>
      <c r="F32" s="29">
        <f t="shared" si="4"/>
        <v>2531.8454486111123</v>
      </c>
      <c r="G32" s="1"/>
    </row>
    <row r="33" spans="1:7" x14ac:dyDescent="0.3">
      <c r="A33" s="1">
        <f t="shared" si="5"/>
        <v>19</v>
      </c>
      <c r="B33" s="27">
        <f t="shared" si="0"/>
        <v>2036</v>
      </c>
      <c r="C33" s="28">
        <f t="shared" si="1"/>
        <v>2531.8454486111123</v>
      </c>
      <c r="D33" s="28">
        <f t="shared" si="2"/>
        <v>979.01650000000018</v>
      </c>
      <c r="E33" s="28">
        <f t="shared" si="3"/>
        <v>18027.501051388888</v>
      </c>
      <c r="F33" s="29">
        <f t="shared" si="4"/>
        <v>1552.8289486111121</v>
      </c>
      <c r="G33" s="1"/>
    </row>
    <row r="34" spans="1:7" x14ac:dyDescent="0.3">
      <c r="A34" s="1">
        <f t="shared" si="5"/>
        <v>20</v>
      </c>
      <c r="B34" s="27">
        <f t="shared" si="0"/>
        <v>2037</v>
      </c>
      <c r="C34" s="28">
        <f t="shared" si="1"/>
        <v>1552.8289486111121</v>
      </c>
      <c r="D34" s="28">
        <f t="shared" si="2"/>
        <v>979.01650000000018</v>
      </c>
      <c r="E34" s="28">
        <f t="shared" si="3"/>
        <v>19006.51755138889</v>
      </c>
      <c r="F34" s="29">
        <f t="shared" si="4"/>
        <v>573.8124486111119</v>
      </c>
      <c r="G34" s="1"/>
    </row>
    <row r="35" spans="1:7" x14ac:dyDescent="0.3">
      <c r="A35" s="1">
        <f t="shared" si="5"/>
        <v>21</v>
      </c>
      <c r="B35" s="27">
        <f t="shared" si="0"/>
        <v>2038</v>
      </c>
      <c r="C35" s="28">
        <f t="shared" si="1"/>
        <v>573.8124486111119</v>
      </c>
      <c r="D35" s="28">
        <f t="shared" si="2"/>
        <v>573.81244861111122</v>
      </c>
      <c r="E35" s="28">
        <f t="shared" si="3"/>
        <v>19580.330000000002</v>
      </c>
      <c r="F35" s="29">
        <f t="shared" si="4"/>
        <v>6.8212102632969618E-13</v>
      </c>
      <c r="G35" s="1"/>
    </row>
    <row r="36" spans="1:7" x14ac:dyDescent="0.3">
      <c r="A36" s="1" t="str">
        <f t="shared" si="5"/>
        <v/>
      </c>
      <c r="B36" s="27" t="str">
        <f t="shared" si="0"/>
        <v/>
      </c>
      <c r="C36" s="28" t="str">
        <f t="shared" si="1"/>
        <v/>
      </c>
      <c r="D36" s="28" t="str">
        <f t="shared" si="2"/>
        <v/>
      </c>
      <c r="E36" s="28" t="str">
        <f t="shared" si="3"/>
        <v/>
      </c>
      <c r="F36" s="29" t="str">
        <f t="shared" si="4"/>
        <v/>
      </c>
      <c r="G36" s="1"/>
    </row>
    <row r="37" spans="1:7" x14ac:dyDescent="0.3">
      <c r="A37" s="1" t="str">
        <f t="shared" si="5"/>
        <v/>
      </c>
      <c r="B37" s="27" t="str">
        <f t="shared" si="0"/>
        <v/>
      </c>
      <c r="C37" s="28" t="str">
        <f t="shared" si="1"/>
        <v/>
      </c>
      <c r="D37" s="28" t="str">
        <f t="shared" si="2"/>
        <v/>
      </c>
      <c r="E37" s="28" t="str">
        <f t="shared" si="3"/>
        <v/>
      </c>
      <c r="F37" s="29" t="str">
        <f t="shared" si="4"/>
        <v/>
      </c>
      <c r="G37" s="1"/>
    </row>
    <row r="38" spans="1:7" x14ac:dyDescent="0.3">
      <c r="A38" s="1" t="str">
        <f t="shared" si="5"/>
        <v/>
      </c>
      <c r="B38" s="27" t="str">
        <f t="shared" si="0"/>
        <v/>
      </c>
      <c r="C38" s="28" t="str">
        <f t="shared" si="1"/>
        <v/>
      </c>
      <c r="D38" s="28" t="str">
        <f t="shared" si="2"/>
        <v/>
      </c>
      <c r="E38" s="28" t="str">
        <f t="shared" si="3"/>
        <v/>
      </c>
      <c r="F38" s="29" t="str">
        <f t="shared" si="4"/>
        <v/>
      </c>
      <c r="G38" s="1"/>
    </row>
    <row r="39" spans="1:7" x14ac:dyDescent="0.3">
      <c r="A39" s="1" t="str">
        <f t="shared" si="5"/>
        <v/>
      </c>
      <c r="B39" s="27" t="str">
        <f t="shared" si="0"/>
        <v/>
      </c>
      <c r="C39" s="28" t="str">
        <f t="shared" si="1"/>
        <v/>
      </c>
      <c r="D39" s="28" t="str">
        <f t="shared" si="2"/>
        <v/>
      </c>
      <c r="E39" s="28" t="str">
        <f t="shared" si="3"/>
        <v/>
      </c>
      <c r="F39" s="29" t="str">
        <f t="shared" si="4"/>
        <v/>
      </c>
      <c r="G39" s="1"/>
    </row>
    <row r="40" spans="1:7" ht="15" thickBot="1" x14ac:dyDescent="0.35">
      <c r="A40" s="1" t="str">
        <f t="shared" si="5"/>
        <v/>
      </c>
      <c r="B40" s="31" t="str">
        <f t="shared" si="0"/>
        <v/>
      </c>
      <c r="C40" s="32" t="str">
        <f t="shared" si="1"/>
        <v/>
      </c>
      <c r="D40" s="32" t="str">
        <f t="shared" si="2"/>
        <v/>
      </c>
      <c r="E40" s="32" t="str">
        <f t="shared" si="3"/>
        <v/>
      </c>
      <c r="F40" s="33" t="str">
        <f t="shared" si="4"/>
        <v/>
      </c>
      <c r="G40" s="1"/>
    </row>
    <row r="41" spans="1:7" ht="15" thickTop="1" x14ac:dyDescent="0.3">
      <c r="A41" s="1"/>
      <c r="B41" s="34"/>
      <c r="C41" s="1"/>
      <c r="D41" s="1"/>
      <c r="E41" s="1"/>
      <c r="F41" s="1"/>
      <c r="G41" s="1"/>
    </row>
    <row r="42" spans="1:7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</sheetData>
  <sheetProtection sheet="1" objects="1" scenarios="1"/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D15" sqref="D15"/>
    </sheetView>
  </sheetViews>
  <sheetFormatPr baseColWidth="10" defaultRowHeight="14.4" x14ac:dyDescent="0.3"/>
  <cols>
    <col min="1" max="1" width="7.44140625" customWidth="1"/>
    <col min="2" max="2" width="11" customWidth="1"/>
    <col min="3" max="3" width="14.33203125" customWidth="1"/>
    <col min="4" max="4" width="14" customWidth="1"/>
    <col min="5" max="5" width="20.44140625" customWidth="1"/>
    <col min="6" max="6" width="17.44140625" customWidth="1"/>
    <col min="7" max="7" width="0.109375" customWidth="1"/>
    <col min="257" max="257" width="7.44140625" customWidth="1"/>
    <col min="258" max="258" width="11" customWidth="1"/>
    <col min="259" max="259" width="14.33203125" customWidth="1"/>
    <col min="260" max="260" width="14" customWidth="1"/>
    <col min="261" max="261" width="20.44140625" customWidth="1"/>
    <col min="262" max="262" width="17.44140625" customWidth="1"/>
    <col min="263" max="263" width="0.109375" customWidth="1"/>
    <col min="513" max="513" width="7.44140625" customWidth="1"/>
    <col min="514" max="514" width="11" customWidth="1"/>
    <col min="515" max="515" width="14.33203125" customWidth="1"/>
    <col min="516" max="516" width="14" customWidth="1"/>
    <col min="517" max="517" width="20.44140625" customWidth="1"/>
    <col min="518" max="518" width="17.44140625" customWidth="1"/>
    <col min="519" max="519" width="0.109375" customWidth="1"/>
    <col min="769" max="769" width="7.44140625" customWidth="1"/>
    <col min="770" max="770" width="11" customWidth="1"/>
    <col min="771" max="771" width="14.33203125" customWidth="1"/>
    <col min="772" max="772" width="14" customWidth="1"/>
    <col min="773" max="773" width="20.44140625" customWidth="1"/>
    <col min="774" max="774" width="17.44140625" customWidth="1"/>
    <col min="775" max="775" width="0.109375" customWidth="1"/>
    <col min="1025" max="1025" width="7.44140625" customWidth="1"/>
    <col min="1026" max="1026" width="11" customWidth="1"/>
    <col min="1027" max="1027" width="14.33203125" customWidth="1"/>
    <col min="1028" max="1028" width="14" customWidth="1"/>
    <col min="1029" max="1029" width="20.44140625" customWidth="1"/>
    <col min="1030" max="1030" width="17.44140625" customWidth="1"/>
    <col min="1031" max="1031" width="0.109375" customWidth="1"/>
    <col min="1281" max="1281" width="7.44140625" customWidth="1"/>
    <col min="1282" max="1282" width="11" customWidth="1"/>
    <col min="1283" max="1283" width="14.33203125" customWidth="1"/>
    <col min="1284" max="1284" width="14" customWidth="1"/>
    <col min="1285" max="1285" width="20.44140625" customWidth="1"/>
    <col min="1286" max="1286" width="17.44140625" customWidth="1"/>
    <col min="1287" max="1287" width="0.109375" customWidth="1"/>
    <col min="1537" max="1537" width="7.44140625" customWidth="1"/>
    <col min="1538" max="1538" width="11" customWidth="1"/>
    <col min="1539" max="1539" width="14.33203125" customWidth="1"/>
    <col min="1540" max="1540" width="14" customWidth="1"/>
    <col min="1541" max="1541" width="20.44140625" customWidth="1"/>
    <col min="1542" max="1542" width="17.44140625" customWidth="1"/>
    <col min="1543" max="1543" width="0.109375" customWidth="1"/>
    <col min="1793" max="1793" width="7.44140625" customWidth="1"/>
    <col min="1794" max="1794" width="11" customWidth="1"/>
    <col min="1795" max="1795" width="14.33203125" customWidth="1"/>
    <col min="1796" max="1796" width="14" customWidth="1"/>
    <col min="1797" max="1797" width="20.44140625" customWidth="1"/>
    <col min="1798" max="1798" width="17.44140625" customWidth="1"/>
    <col min="1799" max="1799" width="0.109375" customWidth="1"/>
    <col min="2049" max="2049" width="7.44140625" customWidth="1"/>
    <col min="2050" max="2050" width="11" customWidth="1"/>
    <col min="2051" max="2051" width="14.33203125" customWidth="1"/>
    <col min="2052" max="2052" width="14" customWidth="1"/>
    <col min="2053" max="2053" width="20.44140625" customWidth="1"/>
    <col min="2054" max="2054" width="17.44140625" customWidth="1"/>
    <col min="2055" max="2055" width="0.109375" customWidth="1"/>
    <col min="2305" max="2305" width="7.44140625" customWidth="1"/>
    <col min="2306" max="2306" width="11" customWidth="1"/>
    <col min="2307" max="2307" width="14.33203125" customWidth="1"/>
    <col min="2308" max="2308" width="14" customWidth="1"/>
    <col min="2309" max="2309" width="20.44140625" customWidth="1"/>
    <col min="2310" max="2310" width="17.44140625" customWidth="1"/>
    <col min="2311" max="2311" width="0.109375" customWidth="1"/>
    <col min="2561" max="2561" width="7.44140625" customWidth="1"/>
    <col min="2562" max="2562" width="11" customWidth="1"/>
    <col min="2563" max="2563" width="14.33203125" customWidth="1"/>
    <col min="2564" max="2564" width="14" customWidth="1"/>
    <col min="2565" max="2565" width="20.44140625" customWidth="1"/>
    <col min="2566" max="2566" width="17.44140625" customWidth="1"/>
    <col min="2567" max="2567" width="0.109375" customWidth="1"/>
    <col min="2817" max="2817" width="7.44140625" customWidth="1"/>
    <col min="2818" max="2818" width="11" customWidth="1"/>
    <col min="2819" max="2819" width="14.33203125" customWidth="1"/>
    <col min="2820" max="2820" width="14" customWidth="1"/>
    <col min="2821" max="2821" width="20.44140625" customWidth="1"/>
    <col min="2822" max="2822" width="17.44140625" customWidth="1"/>
    <col min="2823" max="2823" width="0.109375" customWidth="1"/>
    <col min="3073" max="3073" width="7.44140625" customWidth="1"/>
    <col min="3074" max="3074" width="11" customWidth="1"/>
    <col min="3075" max="3075" width="14.33203125" customWidth="1"/>
    <col min="3076" max="3076" width="14" customWidth="1"/>
    <col min="3077" max="3077" width="20.44140625" customWidth="1"/>
    <col min="3078" max="3078" width="17.44140625" customWidth="1"/>
    <col min="3079" max="3079" width="0.109375" customWidth="1"/>
    <col min="3329" max="3329" width="7.44140625" customWidth="1"/>
    <col min="3330" max="3330" width="11" customWidth="1"/>
    <col min="3331" max="3331" width="14.33203125" customWidth="1"/>
    <col min="3332" max="3332" width="14" customWidth="1"/>
    <col min="3333" max="3333" width="20.44140625" customWidth="1"/>
    <col min="3334" max="3334" width="17.44140625" customWidth="1"/>
    <col min="3335" max="3335" width="0.109375" customWidth="1"/>
    <col min="3585" max="3585" width="7.44140625" customWidth="1"/>
    <col min="3586" max="3586" width="11" customWidth="1"/>
    <col min="3587" max="3587" width="14.33203125" customWidth="1"/>
    <col min="3588" max="3588" width="14" customWidth="1"/>
    <col min="3589" max="3589" width="20.44140625" customWidth="1"/>
    <col min="3590" max="3590" width="17.44140625" customWidth="1"/>
    <col min="3591" max="3591" width="0.109375" customWidth="1"/>
    <col min="3841" max="3841" width="7.44140625" customWidth="1"/>
    <col min="3842" max="3842" width="11" customWidth="1"/>
    <col min="3843" max="3843" width="14.33203125" customWidth="1"/>
    <col min="3844" max="3844" width="14" customWidth="1"/>
    <col min="3845" max="3845" width="20.44140625" customWidth="1"/>
    <col min="3846" max="3846" width="17.44140625" customWidth="1"/>
    <col min="3847" max="3847" width="0.109375" customWidth="1"/>
    <col min="4097" max="4097" width="7.44140625" customWidth="1"/>
    <col min="4098" max="4098" width="11" customWidth="1"/>
    <col min="4099" max="4099" width="14.33203125" customWidth="1"/>
    <col min="4100" max="4100" width="14" customWidth="1"/>
    <col min="4101" max="4101" width="20.44140625" customWidth="1"/>
    <col min="4102" max="4102" width="17.44140625" customWidth="1"/>
    <col min="4103" max="4103" width="0.109375" customWidth="1"/>
    <col min="4353" max="4353" width="7.44140625" customWidth="1"/>
    <col min="4354" max="4354" width="11" customWidth="1"/>
    <col min="4355" max="4355" width="14.33203125" customWidth="1"/>
    <col min="4356" max="4356" width="14" customWidth="1"/>
    <col min="4357" max="4357" width="20.44140625" customWidth="1"/>
    <col min="4358" max="4358" width="17.44140625" customWidth="1"/>
    <col min="4359" max="4359" width="0.109375" customWidth="1"/>
    <col min="4609" max="4609" width="7.44140625" customWidth="1"/>
    <col min="4610" max="4610" width="11" customWidth="1"/>
    <col min="4611" max="4611" width="14.33203125" customWidth="1"/>
    <col min="4612" max="4612" width="14" customWidth="1"/>
    <col min="4613" max="4613" width="20.44140625" customWidth="1"/>
    <col min="4614" max="4614" width="17.44140625" customWidth="1"/>
    <col min="4615" max="4615" width="0.109375" customWidth="1"/>
    <col min="4865" max="4865" width="7.44140625" customWidth="1"/>
    <col min="4866" max="4866" width="11" customWidth="1"/>
    <col min="4867" max="4867" width="14.33203125" customWidth="1"/>
    <col min="4868" max="4868" width="14" customWidth="1"/>
    <col min="4869" max="4869" width="20.44140625" customWidth="1"/>
    <col min="4870" max="4870" width="17.44140625" customWidth="1"/>
    <col min="4871" max="4871" width="0.109375" customWidth="1"/>
    <col min="5121" max="5121" width="7.44140625" customWidth="1"/>
    <col min="5122" max="5122" width="11" customWidth="1"/>
    <col min="5123" max="5123" width="14.33203125" customWidth="1"/>
    <col min="5124" max="5124" width="14" customWidth="1"/>
    <col min="5125" max="5125" width="20.44140625" customWidth="1"/>
    <col min="5126" max="5126" width="17.44140625" customWidth="1"/>
    <col min="5127" max="5127" width="0.109375" customWidth="1"/>
    <col min="5377" max="5377" width="7.44140625" customWidth="1"/>
    <col min="5378" max="5378" width="11" customWidth="1"/>
    <col min="5379" max="5379" width="14.33203125" customWidth="1"/>
    <col min="5380" max="5380" width="14" customWidth="1"/>
    <col min="5381" max="5381" width="20.44140625" customWidth="1"/>
    <col min="5382" max="5382" width="17.44140625" customWidth="1"/>
    <col min="5383" max="5383" width="0.109375" customWidth="1"/>
    <col min="5633" max="5633" width="7.44140625" customWidth="1"/>
    <col min="5634" max="5634" width="11" customWidth="1"/>
    <col min="5635" max="5635" width="14.33203125" customWidth="1"/>
    <col min="5636" max="5636" width="14" customWidth="1"/>
    <col min="5637" max="5637" width="20.44140625" customWidth="1"/>
    <col min="5638" max="5638" width="17.44140625" customWidth="1"/>
    <col min="5639" max="5639" width="0.109375" customWidth="1"/>
    <col min="5889" max="5889" width="7.44140625" customWidth="1"/>
    <col min="5890" max="5890" width="11" customWidth="1"/>
    <col min="5891" max="5891" width="14.33203125" customWidth="1"/>
    <col min="5892" max="5892" width="14" customWidth="1"/>
    <col min="5893" max="5893" width="20.44140625" customWidth="1"/>
    <col min="5894" max="5894" width="17.44140625" customWidth="1"/>
    <col min="5895" max="5895" width="0.109375" customWidth="1"/>
    <col min="6145" max="6145" width="7.44140625" customWidth="1"/>
    <col min="6146" max="6146" width="11" customWidth="1"/>
    <col min="6147" max="6147" width="14.33203125" customWidth="1"/>
    <col min="6148" max="6148" width="14" customWidth="1"/>
    <col min="6149" max="6149" width="20.44140625" customWidth="1"/>
    <col min="6150" max="6150" width="17.44140625" customWidth="1"/>
    <col min="6151" max="6151" width="0.109375" customWidth="1"/>
    <col min="6401" max="6401" width="7.44140625" customWidth="1"/>
    <col min="6402" max="6402" width="11" customWidth="1"/>
    <col min="6403" max="6403" width="14.33203125" customWidth="1"/>
    <col min="6404" max="6404" width="14" customWidth="1"/>
    <col min="6405" max="6405" width="20.44140625" customWidth="1"/>
    <col min="6406" max="6406" width="17.44140625" customWidth="1"/>
    <col min="6407" max="6407" width="0.109375" customWidth="1"/>
    <col min="6657" max="6657" width="7.44140625" customWidth="1"/>
    <col min="6658" max="6658" width="11" customWidth="1"/>
    <col min="6659" max="6659" width="14.33203125" customWidth="1"/>
    <col min="6660" max="6660" width="14" customWidth="1"/>
    <col min="6661" max="6661" width="20.44140625" customWidth="1"/>
    <col min="6662" max="6662" width="17.44140625" customWidth="1"/>
    <col min="6663" max="6663" width="0.109375" customWidth="1"/>
    <col min="6913" max="6913" width="7.44140625" customWidth="1"/>
    <col min="6914" max="6914" width="11" customWidth="1"/>
    <col min="6915" max="6915" width="14.33203125" customWidth="1"/>
    <col min="6916" max="6916" width="14" customWidth="1"/>
    <col min="6917" max="6917" width="20.44140625" customWidth="1"/>
    <col min="6918" max="6918" width="17.44140625" customWidth="1"/>
    <col min="6919" max="6919" width="0.109375" customWidth="1"/>
    <col min="7169" max="7169" width="7.44140625" customWidth="1"/>
    <col min="7170" max="7170" width="11" customWidth="1"/>
    <col min="7171" max="7171" width="14.33203125" customWidth="1"/>
    <col min="7172" max="7172" width="14" customWidth="1"/>
    <col min="7173" max="7173" width="20.44140625" customWidth="1"/>
    <col min="7174" max="7174" width="17.44140625" customWidth="1"/>
    <col min="7175" max="7175" width="0.109375" customWidth="1"/>
    <col min="7425" max="7425" width="7.44140625" customWidth="1"/>
    <col min="7426" max="7426" width="11" customWidth="1"/>
    <col min="7427" max="7427" width="14.33203125" customWidth="1"/>
    <col min="7428" max="7428" width="14" customWidth="1"/>
    <col min="7429" max="7429" width="20.44140625" customWidth="1"/>
    <col min="7430" max="7430" width="17.44140625" customWidth="1"/>
    <col min="7431" max="7431" width="0.109375" customWidth="1"/>
    <col min="7681" max="7681" width="7.44140625" customWidth="1"/>
    <col min="7682" max="7682" width="11" customWidth="1"/>
    <col min="7683" max="7683" width="14.33203125" customWidth="1"/>
    <col min="7684" max="7684" width="14" customWidth="1"/>
    <col min="7685" max="7685" width="20.44140625" customWidth="1"/>
    <col min="7686" max="7686" width="17.44140625" customWidth="1"/>
    <col min="7687" max="7687" width="0.109375" customWidth="1"/>
    <col min="7937" max="7937" width="7.44140625" customWidth="1"/>
    <col min="7938" max="7938" width="11" customWidth="1"/>
    <col min="7939" max="7939" width="14.33203125" customWidth="1"/>
    <col min="7940" max="7940" width="14" customWidth="1"/>
    <col min="7941" max="7941" width="20.44140625" customWidth="1"/>
    <col min="7942" max="7942" width="17.44140625" customWidth="1"/>
    <col min="7943" max="7943" width="0.109375" customWidth="1"/>
    <col min="8193" max="8193" width="7.44140625" customWidth="1"/>
    <col min="8194" max="8194" width="11" customWidth="1"/>
    <col min="8195" max="8195" width="14.33203125" customWidth="1"/>
    <col min="8196" max="8196" width="14" customWidth="1"/>
    <col min="8197" max="8197" width="20.44140625" customWidth="1"/>
    <col min="8198" max="8198" width="17.44140625" customWidth="1"/>
    <col min="8199" max="8199" width="0.109375" customWidth="1"/>
    <col min="8449" max="8449" width="7.44140625" customWidth="1"/>
    <col min="8450" max="8450" width="11" customWidth="1"/>
    <col min="8451" max="8451" width="14.33203125" customWidth="1"/>
    <col min="8452" max="8452" width="14" customWidth="1"/>
    <col min="8453" max="8453" width="20.44140625" customWidth="1"/>
    <col min="8454" max="8454" width="17.44140625" customWidth="1"/>
    <col min="8455" max="8455" width="0.109375" customWidth="1"/>
    <col min="8705" max="8705" width="7.44140625" customWidth="1"/>
    <col min="8706" max="8706" width="11" customWidth="1"/>
    <col min="8707" max="8707" width="14.33203125" customWidth="1"/>
    <col min="8708" max="8708" width="14" customWidth="1"/>
    <col min="8709" max="8709" width="20.44140625" customWidth="1"/>
    <col min="8710" max="8710" width="17.44140625" customWidth="1"/>
    <col min="8711" max="8711" width="0.109375" customWidth="1"/>
    <col min="8961" max="8961" width="7.44140625" customWidth="1"/>
    <col min="8962" max="8962" width="11" customWidth="1"/>
    <col min="8963" max="8963" width="14.33203125" customWidth="1"/>
    <col min="8964" max="8964" width="14" customWidth="1"/>
    <col min="8965" max="8965" width="20.44140625" customWidth="1"/>
    <col min="8966" max="8966" width="17.44140625" customWidth="1"/>
    <col min="8967" max="8967" width="0.109375" customWidth="1"/>
    <col min="9217" max="9217" width="7.44140625" customWidth="1"/>
    <col min="9218" max="9218" width="11" customWidth="1"/>
    <col min="9219" max="9219" width="14.33203125" customWidth="1"/>
    <col min="9220" max="9220" width="14" customWidth="1"/>
    <col min="9221" max="9221" width="20.44140625" customWidth="1"/>
    <col min="9222" max="9222" width="17.44140625" customWidth="1"/>
    <col min="9223" max="9223" width="0.109375" customWidth="1"/>
    <col min="9473" max="9473" width="7.44140625" customWidth="1"/>
    <col min="9474" max="9474" width="11" customWidth="1"/>
    <col min="9475" max="9475" width="14.33203125" customWidth="1"/>
    <col min="9476" max="9476" width="14" customWidth="1"/>
    <col min="9477" max="9477" width="20.44140625" customWidth="1"/>
    <col min="9478" max="9478" width="17.44140625" customWidth="1"/>
    <col min="9479" max="9479" width="0.109375" customWidth="1"/>
    <col min="9729" max="9729" width="7.44140625" customWidth="1"/>
    <col min="9730" max="9730" width="11" customWidth="1"/>
    <col min="9731" max="9731" width="14.33203125" customWidth="1"/>
    <col min="9732" max="9732" width="14" customWidth="1"/>
    <col min="9733" max="9733" width="20.44140625" customWidth="1"/>
    <col min="9734" max="9734" width="17.44140625" customWidth="1"/>
    <col min="9735" max="9735" width="0.109375" customWidth="1"/>
    <col min="9985" max="9985" width="7.44140625" customWidth="1"/>
    <col min="9986" max="9986" width="11" customWidth="1"/>
    <col min="9987" max="9987" width="14.33203125" customWidth="1"/>
    <col min="9988" max="9988" width="14" customWidth="1"/>
    <col min="9989" max="9989" width="20.44140625" customWidth="1"/>
    <col min="9990" max="9990" width="17.44140625" customWidth="1"/>
    <col min="9991" max="9991" width="0.109375" customWidth="1"/>
    <col min="10241" max="10241" width="7.44140625" customWidth="1"/>
    <col min="10242" max="10242" width="11" customWidth="1"/>
    <col min="10243" max="10243" width="14.33203125" customWidth="1"/>
    <col min="10244" max="10244" width="14" customWidth="1"/>
    <col min="10245" max="10245" width="20.44140625" customWidth="1"/>
    <col min="10246" max="10246" width="17.44140625" customWidth="1"/>
    <col min="10247" max="10247" width="0.109375" customWidth="1"/>
    <col min="10497" max="10497" width="7.44140625" customWidth="1"/>
    <col min="10498" max="10498" width="11" customWidth="1"/>
    <col min="10499" max="10499" width="14.33203125" customWidth="1"/>
    <col min="10500" max="10500" width="14" customWidth="1"/>
    <col min="10501" max="10501" width="20.44140625" customWidth="1"/>
    <col min="10502" max="10502" width="17.44140625" customWidth="1"/>
    <col min="10503" max="10503" width="0.109375" customWidth="1"/>
    <col min="10753" max="10753" width="7.44140625" customWidth="1"/>
    <col min="10754" max="10754" width="11" customWidth="1"/>
    <col min="10755" max="10755" width="14.33203125" customWidth="1"/>
    <col min="10756" max="10756" width="14" customWidth="1"/>
    <col min="10757" max="10757" width="20.44140625" customWidth="1"/>
    <col min="10758" max="10758" width="17.44140625" customWidth="1"/>
    <col min="10759" max="10759" width="0.109375" customWidth="1"/>
    <col min="11009" max="11009" width="7.44140625" customWidth="1"/>
    <col min="11010" max="11010" width="11" customWidth="1"/>
    <col min="11011" max="11011" width="14.33203125" customWidth="1"/>
    <col min="11012" max="11012" width="14" customWidth="1"/>
    <col min="11013" max="11013" width="20.44140625" customWidth="1"/>
    <col min="11014" max="11014" width="17.44140625" customWidth="1"/>
    <col min="11015" max="11015" width="0.109375" customWidth="1"/>
    <col min="11265" max="11265" width="7.44140625" customWidth="1"/>
    <col min="11266" max="11266" width="11" customWidth="1"/>
    <col min="11267" max="11267" width="14.33203125" customWidth="1"/>
    <col min="11268" max="11268" width="14" customWidth="1"/>
    <col min="11269" max="11269" width="20.44140625" customWidth="1"/>
    <col min="11270" max="11270" width="17.44140625" customWidth="1"/>
    <col min="11271" max="11271" width="0.109375" customWidth="1"/>
    <col min="11521" max="11521" width="7.44140625" customWidth="1"/>
    <col min="11522" max="11522" width="11" customWidth="1"/>
    <col min="11523" max="11523" width="14.33203125" customWidth="1"/>
    <col min="11524" max="11524" width="14" customWidth="1"/>
    <col min="11525" max="11525" width="20.44140625" customWidth="1"/>
    <col min="11526" max="11526" width="17.44140625" customWidth="1"/>
    <col min="11527" max="11527" width="0.109375" customWidth="1"/>
    <col min="11777" max="11777" width="7.44140625" customWidth="1"/>
    <col min="11778" max="11778" width="11" customWidth="1"/>
    <col min="11779" max="11779" width="14.33203125" customWidth="1"/>
    <col min="11780" max="11780" width="14" customWidth="1"/>
    <col min="11781" max="11781" width="20.44140625" customWidth="1"/>
    <col min="11782" max="11782" width="17.44140625" customWidth="1"/>
    <col min="11783" max="11783" width="0.109375" customWidth="1"/>
    <col min="12033" max="12033" width="7.44140625" customWidth="1"/>
    <col min="12034" max="12034" width="11" customWidth="1"/>
    <col min="12035" max="12035" width="14.33203125" customWidth="1"/>
    <col min="12036" max="12036" width="14" customWidth="1"/>
    <col min="12037" max="12037" width="20.44140625" customWidth="1"/>
    <col min="12038" max="12038" width="17.44140625" customWidth="1"/>
    <col min="12039" max="12039" width="0.109375" customWidth="1"/>
    <col min="12289" max="12289" width="7.44140625" customWidth="1"/>
    <col min="12290" max="12290" width="11" customWidth="1"/>
    <col min="12291" max="12291" width="14.33203125" customWidth="1"/>
    <col min="12292" max="12292" width="14" customWidth="1"/>
    <col min="12293" max="12293" width="20.44140625" customWidth="1"/>
    <col min="12294" max="12294" width="17.44140625" customWidth="1"/>
    <col min="12295" max="12295" width="0.109375" customWidth="1"/>
    <col min="12545" max="12545" width="7.44140625" customWidth="1"/>
    <col min="12546" max="12546" width="11" customWidth="1"/>
    <col min="12547" max="12547" width="14.33203125" customWidth="1"/>
    <col min="12548" max="12548" width="14" customWidth="1"/>
    <col min="12549" max="12549" width="20.44140625" customWidth="1"/>
    <col min="12550" max="12550" width="17.44140625" customWidth="1"/>
    <col min="12551" max="12551" width="0.109375" customWidth="1"/>
    <col min="12801" max="12801" width="7.44140625" customWidth="1"/>
    <col min="12802" max="12802" width="11" customWidth="1"/>
    <col min="12803" max="12803" width="14.33203125" customWidth="1"/>
    <col min="12804" max="12804" width="14" customWidth="1"/>
    <col min="12805" max="12805" width="20.44140625" customWidth="1"/>
    <col min="12806" max="12806" width="17.44140625" customWidth="1"/>
    <col min="12807" max="12807" width="0.109375" customWidth="1"/>
    <col min="13057" max="13057" width="7.44140625" customWidth="1"/>
    <col min="13058" max="13058" width="11" customWidth="1"/>
    <col min="13059" max="13059" width="14.33203125" customWidth="1"/>
    <col min="13060" max="13060" width="14" customWidth="1"/>
    <col min="13061" max="13061" width="20.44140625" customWidth="1"/>
    <col min="13062" max="13062" width="17.44140625" customWidth="1"/>
    <col min="13063" max="13063" width="0.109375" customWidth="1"/>
    <col min="13313" max="13313" width="7.44140625" customWidth="1"/>
    <col min="13314" max="13314" width="11" customWidth="1"/>
    <col min="13315" max="13315" width="14.33203125" customWidth="1"/>
    <col min="13316" max="13316" width="14" customWidth="1"/>
    <col min="13317" max="13317" width="20.44140625" customWidth="1"/>
    <col min="13318" max="13318" width="17.44140625" customWidth="1"/>
    <col min="13319" max="13319" width="0.109375" customWidth="1"/>
    <col min="13569" max="13569" width="7.44140625" customWidth="1"/>
    <col min="13570" max="13570" width="11" customWidth="1"/>
    <col min="13571" max="13571" width="14.33203125" customWidth="1"/>
    <col min="13572" max="13572" width="14" customWidth="1"/>
    <col min="13573" max="13573" width="20.44140625" customWidth="1"/>
    <col min="13574" max="13574" width="17.44140625" customWidth="1"/>
    <col min="13575" max="13575" width="0.109375" customWidth="1"/>
    <col min="13825" max="13825" width="7.44140625" customWidth="1"/>
    <col min="13826" max="13826" width="11" customWidth="1"/>
    <col min="13827" max="13827" width="14.33203125" customWidth="1"/>
    <col min="13828" max="13828" width="14" customWidth="1"/>
    <col min="13829" max="13829" width="20.44140625" customWidth="1"/>
    <col min="13830" max="13830" width="17.44140625" customWidth="1"/>
    <col min="13831" max="13831" width="0.109375" customWidth="1"/>
    <col min="14081" max="14081" width="7.44140625" customWidth="1"/>
    <col min="14082" max="14082" width="11" customWidth="1"/>
    <col min="14083" max="14083" width="14.33203125" customWidth="1"/>
    <col min="14084" max="14084" width="14" customWidth="1"/>
    <col min="14085" max="14085" width="20.44140625" customWidth="1"/>
    <col min="14086" max="14086" width="17.44140625" customWidth="1"/>
    <col min="14087" max="14087" width="0.109375" customWidth="1"/>
    <col min="14337" max="14337" width="7.44140625" customWidth="1"/>
    <col min="14338" max="14338" width="11" customWidth="1"/>
    <col min="14339" max="14339" width="14.33203125" customWidth="1"/>
    <col min="14340" max="14340" width="14" customWidth="1"/>
    <col min="14341" max="14341" width="20.44140625" customWidth="1"/>
    <col min="14342" max="14342" width="17.44140625" customWidth="1"/>
    <col min="14343" max="14343" width="0.109375" customWidth="1"/>
    <col min="14593" max="14593" width="7.44140625" customWidth="1"/>
    <col min="14594" max="14594" width="11" customWidth="1"/>
    <col min="14595" max="14595" width="14.33203125" customWidth="1"/>
    <col min="14596" max="14596" width="14" customWidth="1"/>
    <col min="14597" max="14597" width="20.44140625" customWidth="1"/>
    <col min="14598" max="14598" width="17.44140625" customWidth="1"/>
    <col min="14599" max="14599" width="0.109375" customWidth="1"/>
    <col min="14849" max="14849" width="7.44140625" customWidth="1"/>
    <col min="14850" max="14850" width="11" customWidth="1"/>
    <col min="14851" max="14851" width="14.33203125" customWidth="1"/>
    <col min="14852" max="14852" width="14" customWidth="1"/>
    <col min="14853" max="14853" width="20.44140625" customWidth="1"/>
    <col min="14854" max="14854" width="17.44140625" customWidth="1"/>
    <col min="14855" max="14855" width="0.109375" customWidth="1"/>
    <col min="15105" max="15105" width="7.44140625" customWidth="1"/>
    <col min="15106" max="15106" width="11" customWidth="1"/>
    <col min="15107" max="15107" width="14.33203125" customWidth="1"/>
    <col min="15108" max="15108" width="14" customWidth="1"/>
    <col min="15109" max="15109" width="20.44140625" customWidth="1"/>
    <col min="15110" max="15110" width="17.44140625" customWidth="1"/>
    <col min="15111" max="15111" width="0.109375" customWidth="1"/>
    <col min="15361" max="15361" width="7.44140625" customWidth="1"/>
    <col min="15362" max="15362" width="11" customWidth="1"/>
    <col min="15363" max="15363" width="14.33203125" customWidth="1"/>
    <col min="15364" max="15364" width="14" customWidth="1"/>
    <col min="15365" max="15365" width="20.44140625" customWidth="1"/>
    <col min="15366" max="15366" width="17.44140625" customWidth="1"/>
    <col min="15367" max="15367" width="0.109375" customWidth="1"/>
    <col min="15617" max="15617" width="7.44140625" customWidth="1"/>
    <col min="15618" max="15618" width="11" customWidth="1"/>
    <col min="15619" max="15619" width="14.33203125" customWidth="1"/>
    <col min="15620" max="15620" width="14" customWidth="1"/>
    <col min="15621" max="15621" width="20.44140625" customWidth="1"/>
    <col min="15622" max="15622" width="17.44140625" customWidth="1"/>
    <col min="15623" max="15623" width="0.109375" customWidth="1"/>
    <col min="15873" max="15873" width="7.44140625" customWidth="1"/>
    <col min="15874" max="15874" width="11" customWidth="1"/>
    <col min="15875" max="15875" width="14.33203125" customWidth="1"/>
    <col min="15876" max="15876" width="14" customWidth="1"/>
    <col min="15877" max="15877" width="20.44140625" customWidth="1"/>
    <col min="15878" max="15878" width="17.44140625" customWidth="1"/>
    <col min="15879" max="15879" width="0.109375" customWidth="1"/>
    <col min="16129" max="16129" width="7.44140625" customWidth="1"/>
    <col min="16130" max="16130" width="11" customWidth="1"/>
    <col min="16131" max="16131" width="14.33203125" customWidth="1"/>
    <col min="16132" max="16132" width="14" customWidth="1"/>
    <col min="16133" max="16133" width="20.44140625" customWidth="1"/>
    <col min="16134" max="16134" width="17.44140625" customWidth="1"/>
    <col min="16135" max="16135" width="0.109375" customWidth="1"/>
  </cols>
  <sheetData>
    <row r="1" spans="1:8" ht="15" thickTop="1" x14ac:dyDescent="0.3">
      <c r="A1" s="1"/>
      <c r="B1" s="65" t="s">
        <v>27</v>
      </c>
      <c r="C1" s="66"/>
      <c r="D1" s="66"/>
      <c r="E1" s="66"/>
      <c r="F1" s="66"/>
      <c r="G1" s="67"/>
    </row>
    <row r="2" spans="1:8" x14ac:dyDescent="0.3">
      <c r="A2" s="1"/>
      <c r="B2" s="68"/>
      <c r="C2" s="69"/>
      <c r="D2" s="69"/>
      <c r="E2" s="69"/>
      <c r="F2" s="69"/>
      <c r="G2" s="70"/>
    </row>
    <row r="3" spans="1:8" ht="15" thickBot="1" x14ac:dyDescent="0.35">
      <c r="A3" s="1"/>
      <c r="B3" s="71"/>
      <c r="C3" s="72"/>
      <c r="D3" s="72"/>
      <c r="E3" s="72"/>
      <c r="F3" s="72"/>
      <c r="G3" s="73"/>
    </row>
    <row r="4" spans="1:8" ht="15.6" thickTop="1" thickBot="1" x14ac:dyDescent="0.35">
      <c r="A4" s="1"/>
      <c r="B4" s="3" t="str">
        <f>IF(D9&gt;D8,"ERREUR DE SAISIE : la date de mise en service ne peut être antérieure à la date de début d'exercice !","")</f>
        <v/>
      </c>
      <c r="C4" s="1"/>
      <c r="D4" s="1"/>
      <c r="E4" s="1"/>
      <c r="F4" s="1"/>
      <c r="G4" s="1"/>
    </row>
    <row r="5" spans="1:8" ht="21.9" customHeight="1" thickTop="1" thickBot="1" x14ac:dyDescent="0.35">
      <c r="A5" s="1"/>
      <c r="B5" s="74" t="s">
        <v>0</v>
      </c>
      <c r="C5" s="75"/>
      <c r="D5" s="76"/>
      <c r="E5" s="77" t="s">
        <v>1</v>
      </c>
      <c r="F5" s="78"/>
      <c r="G5" s="1"/>
    </row>
    <row r="6" spans="1:8" ht="21.9" customHeight="1" thickTop="1" x14ac:dyDescent="0.3">
      <c r="A6" s="4"/>
      <c r="B6" s="79" t="s">
        <v>2</v>
      </c>
      <c r="C6" s="80"/>
      <c r="D6" s="5" t="s">
        <v>3</v>
      </c>
      <c r="E6" s="6" t="s">
        <v>4</v>
      </c>
      <c r="F6" s="7">
        <f>YEAR(D8)</f>
        <v>2019</v>
      </c>
      <c r="G6" s="1"/>
    </row>
    <row r="7" spans="1:8" ht="21.9" customHeight="1" x14ac:dyDescent="0.3">
      <c r="A7" s="4"/>
      <c r="B7" s="58" t="s">
        <v>5</v>
      </c>
      <c r="C7" s="59"/>
      <c r="D7" s="8">
        <v>25022.82</v>
      </c>
      <c r="E7" s="9" t="s">
        <v>6</v>
      </c>
      <c r="F7" s="10">
        <f>1/D10</f>
        <v>0.05</v>
      </c>
      <c r="G7" s="1"/>
    </row>
    <row r="8" spans="1:8" ht="21.9" customHeight="1" thickBot="1" x14ac:dyDescent="0.35">
      <c r="A8" s="4"/>
      <c r="B8" s="58" t="s">
        <v>7</v>
      </c>
      <c r="C8" s="59"/>
      <c r="D8" s="11">
        <v>43510</v>
      </c>
      <c r="E8" s="12" t="s">
        <v>8</v>
      </c>
      <c r="F8" s="13">
        <f>360-DAYS360(D9,D8)</f>
        <v>317</v>
      </c>
      <c r="G8" s="1"/>
    </row>
    <row r="9" spans="1:8" ht="21.9" customHeight="1" thickTop="1" thickBot="1" x14ac:dyDescent="0.35">
      <c r="A9" s="4"/>
      <c r="B9" s="58" t="s">
        <v>9</v>
      </c>
      <c r="C9" s="59"/>
      <c r="D9" s="11">
        <v>43466</v>
      </c>
      <c r="E9" s="14" t="s">
        <v>10</v>
      </c>
      <c r="F9" s="15">
        <f>DATE(YEAR(D9)+1,MONTH(D9),DAY(D9)-1)</f>
        <v>43830</v>
      </c>
      <c r="G9" s="1"/>
    </row>
    <row r="10" spans="1:8" ht="21.9" customHeight="1" thickTop="1" thickBot="1" x14ac:dyDescent="0.35">
      <c r="A10" s="4"/>
      <c r="B10" s="60" t="s">
        <v>11</v>
      </c>
      <c r="C10" s="61"/>
      <c r="D10" s="16">
        <v>20</v>
      </c>
      <c r="E10" s="14" t="s">
        <v>12</v>
      </c>
      <c r="F10" s="15">
        <f>DATE(YEAR(D8)+D10,MONTH(D8),DAY(D8))</f>
        <v>50815</v>
      </c>
      <c r="G10" s="1"/>
    </row>
    <row r="11" spans="1:8" ht="21.9" customHeight="1" thickTop="1" thickBot="1" x14ac:dyDescent="0.35">
      <c r="A11" s="17"/>
      <c r="B11" s="62"/>
      <c r="C11" s="63"/>
      <c r="D11" s="64"/>
      <c r="E11" s="14" t="s">
        <v>13</v>
      </c>
      <c r="F11" s="15">
        <f>IF(D9&lt;&gt;D8,DATE(YEAR(D9)+D10+1,MONTH(D9),DAY(D9)-1),DATE(YEAR(D9)+D10,MONTH(D9),DAY(D9)))</f>
        <v>51135</v>
      </c>
      <c r="G11" s="1"/>
    </row>
    <row r="12" spans="1:8" ht="21.9" customHeight="1" thickTop="1" thickBot="1" x14ac:dyDescent="0.35">
      <c r="A12" s="17"/>
      <c r="B12" s="18"/>
      <c r="C12" s="19"/>
      <c r="D12" s="19"/>
      <c r="E12" s="14" t="s">
        <v>14</v>
      </c>
      <c r="F12" s="15">
        <f>DATE(YEAR(F11)-1,MONTH(F11),DAY(F11)+1)</f>
        <v>50771</v>
      </c>
      <c r="G12" s="1"/>
    </row>
    <row r="13" spans="1:8" ht="15.6" thickTop="1" thickBot="1" x14ac:dyDescent="0.35">
      <c r="A13" s="17"/>
      <c r="B13" s="20"/>
      <c r="D13" s="21"/>
      <c r="E13" s="21"/>
      <c r="F13" s="22"/>
      <c r="G13" s="1"/>
    </row>
    <row r="14" spans="1:8" ht="27.9" customHeight="1" thickTop="1" thickBot="1" x14ac:dyDescent="0.35">
      <c r="A14" s="1"/>
      <c r="B14" s="23" t="s">
        <v>15</v>
      </c>
      <c r="C14" s="24" t="s">
        <v>16</v>
      </c>
      <c r="D14" s="24" t="s">
        <v>17</v>
      </c>
      <c r="E14" s="24" t="s">
        <v>18</v>
      </c>
      <c r="F14" s="25" t="s">
        <v>19</v>
      </c>
      <c r="G14" s="1"/>
      <c r="H14" s="26"/>
    </row>
    <row r="15" spans="1:8" ht="15" thickTop="1" x14ac:dyDescent="0.3">
      <c r="A15" s="1">
        <f>1</f>
        <v>1</v>
      </c>
      <c r="B15" s="51"/>
      <c r="C15" s="52"/>
      <c r="D15" s="52"/>
      <c r="E15" s="52"/>
      <c r="F15" s="53"/>
      <c r="G15" s="1"/>
    </row>
    <row r="16" spans="1:8" x14ac:dyDescent="0.3">
      <c r="A16" s="1">
        <f t="shared" ref="A16:A40" si="0">IF(B17="","",A15+1)</f>
        <v>2</v>
      </c>
      <c r="B16" s="27">
        <f>YEAR(D8)</f>
        <v>2019</v>
      </c>
      <c r="C16" s="28">
        <f>D7</f>
        <v>25022.82</v>
      </c>
      <c r="D16" s="28">
        <f>D7*F7*F8/360</f>
        <v>1101.6991583333333</v>
      </c>
      <c r="E16" s="28">
        <f>D16</f>
        <v>1101.6991583333333</v>
      </c>
      <c r="F16" s="29">
        <f>C16-D16</f>
        <v>23921.120841666667</v>
      </c>
      <c r="G16" s="1"/>
    </row>
    <row r="17" spans="1:8" x14ac:dyDescent="0.3">
      <c r="A17" s="1">
        <f t="shared" si="0"/>
        <v>3</v>
      </c>
      <c r="B17" s="27">
        <f t="shared" ref="B17:B41" si="1">IF(OR(E16=$D$7,E16=""),"",B16+1)</f>
        <v>2020</v>
      </c>
      <c r="C17" s="28">
        <f t="shared" ref="C17:C41" si="2">IF(OR(E16=$D$7,E16="",),"",F16)</f>
        <v>23921.120841666667</v>
      </c>
      <c r="D17" s="28">
        <f t="shared" ref="D17:D41" si="3">IF(B17="","",IF(B17=$F$6+$D$10,$D$7*$F$7*(360-$F$8)/360,$D$7*$F$7))</f>
        <v>1251.1410000000001</v>
      </c>
      <c r="E17" s="28">
        <f t="shared" ref="E17:E41" si="4">IF(OR(E16=$D$7,E16=""),"",E16+D17)</f>
        <v>2352.8401583333334</v>
      </c>
      <c r="F17" s="29">
        <f t="shared" ref="F17:F41" si="5">IF(OR(E16=$D$7,E16=""),"",C17-D17)</f>
        <v>22669.979841666667</v>
      </c>
      <c r="G17" s="1"/>
      <c r="H17" s="30"/>
    </row>
    <row r="18" spans="1:8" x14ac:dyDescent="0.3">
      <c r="A18" s="1">
        <f t="shared" si="0"/>
        <v>4</v>
      </c>
      <c r="B18" s="27">
        <f t="shared" si="1"/>
        <v>2021</v>
      </c>
      <c r="C18" s="28">
        <f t="shared" si="2"/>
        <v>22669.979841666667</v>
      </c>
      <c r="D18" s="28">
        <f t="shared" si="3"/>
        <v>1251.1410000000001</v>
      </c>
      <c r="E18" s="28">
        <f t="shared" si="4"/>
        <v>3603.9811583333335</v>
      </c>
      <c r="F18" s="29">
        <f t="shared" si="5"/>
        <v>21418.838841666668</v>
      </c>
      <c r="G18" s="1"/>
    </row>
    <row r="19" spans="1:8" x14ac:dyDescent="0.3">
      <c r="A19" s="1">
        <f t="shared" si="0"/>
        <v>5</v>
      </c>
      <c r="B19" s="27">
        <f t="shared" si="1"/>
        <v>2022</v>
      </c>
      <c r="C19" s="28">
        <f t="shared" si="2"/>
        <v>21418.838841666668</v>
      </c>
      <c r="D19" s="28">
        <f t="shared" si="3"/>
        <v>1251.1410000000001</v>
      </c>
      <c r="E19" s="28">
        <f t="shared" si="4"/>
        <v>4855.1221583333336</v>
      </c>
      <c r="F19" s="29">
        <f t="shared" si="5"/>
        <v>20167.697841666668</v>
      </c>
      <c r="G19" s="1"/>
    </row>
    <row r="20" spans="1:8" x14ac:dyDescent="0.3">
      <c r="A20" s="1">
        <f t="shared" si="0"/>
        <v>6</v>
      </c>
      <c r="B20" s="27">
        <f t="shared" si="1"/>
        <v>2023</v>
      </c>
      <c r="C20" s="28">
        <f t="shared" si="2"/>
        <v>20167.697841666668</v>
      </c>
      <c r="D20" s="28">
        <f t="shared" si="3"/>
        <v>1251.1410000000001</v>
      </c>
      <c r="E20" s="28">
        <f t="shared" si="4"/>
        <v>6106.2631583333332</v>
      </c>
      <c r="F20" s="29">
        <f t="shared" si="5"/>
        <v>18916.556841666668</v>
      </c>
      <c r="G20" s="1"/>
    </row>
    <row r="21" spans="1:8" x14ac:dyDescent="0.3">
      <c r="A21" s="1">
        <f t="shared" si="0"/>
        <v>7</v>
      </c>
      <c r="B21" s="27">
        <f t="shared" si="1"/>
        <v>2024</v>
      </c>
      <c r="C21" s="28">
        <f t="shared" si="2"/>
        <v>18916.556841666668</v>
      </c>
      <c r="D21" s="28">
        <f t="shared" si="3"/>
        <v>1251.1410000000001</v>
      </c>
      <c r="E21" s="28">
        <f t="shared" si="4"/>
        <v>7357.4041583333328</v>
      </c>
      <c r="F21" s="29">
        <f t="shared" si="5"/>
        <v>17665.415841666669</v>
      </c>
      <c r="G21" s="1"/>
    </row>
    <row r="22" spans="1:8" x14ac:dyDescent="0.3">
      <c r="A22" s="1">
        <f t="shared" si="0"/>
        <v>8</v>
      </c>
      <c r="B22" s="27">
        <f t="shared" si="1"/>
        <v>2025</v>
      </c>
      <c r="C22" s="28">
        <f t="shared" si="2"/>
        <v>17665.415841666669</v>
      </c>
      <c r="D22" s="28">
        <f t="shared" si="3"/>
        <v>1251.1410000000001</v>
      </c>
      <c r="E22" s="28">
        <f t="shared" si="4"/>
        <v>8608.5451583333324</v>
      </c>
      <c r="F22" s="29">
        <f t="shared" si="5"/>
        <v>16414.274841666669</v>
      </c>
      <c r="G22" s="1"/>
    </row>
    <row r="23" spans="1:8" x14ac:dyDescent="0.3">
      <c r="A23" s="1">
        <f t="shared" si="0"/>
        <v>9</v>
      </c>
      <c r="B23" s="27">
        <f t="shared" si="1"/>
        <v>2026</v>
      </c>
      <c r="C23" s="28">
        <f t="shared" si="2"/>
        <v>16414.274841666669</v>
      </c>
      <c r="D23" s="28">
        <f t="shared" si="3"/>
        <v>1251.1410000000001</v>
      </c>
      <c r="E23" s="28">
        <f t="shared" si="4"/>
        <v>9859.6861583333321</v>
      </c>
      <c r="F23" s="29">
        <f t="shared" si="5"/>
        <v>15163.133841666669</v>
      </c>
      <c r="G23" s="1"/>
    </row>
    <row r="24" spans="1:8" x14ac:dyDescent="0.3">
      <c r="A24" s="1">
        <f t="shared" si="0"/>
        <v>10</v>
      </c>
      <c r="B24" s="27">
        <f t="shared" si="1"/>
        <v>2027</v>
      </c>
      <c r="C24" s="28">
        <f t="shared" si="2"/>
        <v>15163.133841666669</v>
      </c>
      <c r="D24" s="28">
        <f t="shared" si="3"/>
        <v>1251.1410000000001</v>
      </c>
      <c r="E24" s="28">
        <f t="shared" si="4"/>
        <v>11110.827158333332</v>
      </c>
      <c r="F24" s="29">
        <f t="shared" si="5"/>
        <v>13911.99284166667</v>
      </c>
      <c r="G24" s="1"/>
    </row>
    <row r="25" spans="1:8" x14ac:dyDescent="0.3">
      <c r="A25" s="1">
        <f t="shared" si="0"/>
        <v>11</v>
      </c>
      <c r="B25" s="27">
        <f t="shared" si="1"/>
        <v>2028</v>
      </c>
      <c r="C25" s="28">
        <f t="shared" si="2"/>
        <v>13911.99284166667</v>
      </c>
      <c r="D25" s="28">
        <f t="shared" si="3"/>
        <v>1251.1410000000001</v>
      </c>
      <c r="E25" s="28">
        <f t="shared" si="4"/>
        <v>12361.968158333331</v>
      </c>
      <c r="F25" s="29">
        <f t="shared" si="5"/>
        <v>12660.85184166667</v>
      </c>
      <c r="G25" s="1"/>
    </row>
    <row r="26" spans="1:8" x14ac:dyDescent="0.3">
      <c r="A26" s="1">
        <f t="shared" si="0"/>
        <v>12</v>
      </c>
      <c r="B26" s="27">
        <f t="shared" si="1"/>
        <v>2029</v>
      </c>
      <c r="C26" s="28">
        <f t="shared" si="2"/>
        <v>12660.85184166667</v>
      </c>
      <c r="D26" s="28">
        <f t="shared" si="3"/>
        <v>1251.1410000000001</v>
      </c>
      <c r="E26" s="28">
        <f t="shared" si="4"/>
        <v>13613.109158333331</v>
      </c>
      <c r="F26" s="29">
        <f t="shared" si="5"/>
        <v>11409.710841666671</v>
      </c>
      <c r="G26" s="1"/>
    </row>
    <row r="27" spans="1:8" x14ac:dyDescent="0.3">
      <c r="A27" s="1">
        <f t="shared" si="0"/>
        <v>13</v>
      </c>
      <c r="B27" s="27">
        <f t="shared" si="1"/>
        <v>2030</v>
      </c>
      <c r="C27" s="28">
        <f t="shared" si="2"/>
        <v>11409.710841666671</v>
      </c>
      <c r="D27" s="28">
        <f t="shared" si="3"/>
        <v>1251.1410000000001</v>
      </c>
      <c r="E27" s="28">
        <f t="shared" si="4"/>
        <v>14864.250158333331</v>
      </c>
      <c r="F27" s="29">
        <f t="shared" si="5"/>
        <v>10158.569841666671</v>
      </c>
      <c r="G27" s="1"/>
    </row>
    <row r="28" spans="1:8" x14ac:dyDescent="0.3">
      <c r="A28" s="1">
        <f t="shared" si="0"/>
        <v>14</v>
      </c>
      <c r="B28" s="27">
        <f t="shared" si="1"/>
        <v>2031</v>
      </c>
      <c r="C28" s="28">
        <f t="shared" si="2"/>
        <v>10158.569841666671</v>
      </c>
      <c r="D28" s="28">
        <f t="shared" si="3"/>
        <v>1251.1410000000001</v>
      </c>
      <c r="E28" s="28">
        <f t="shared" si="4"/>
        <v>16115.39115833333</v>
      </c>
      <c r="F28" s="29">
        <f t="shared" si="5"/>
        <v>8907.4288416666714</v>
      </c>
      <c r="G28" s="1"/>
    </row>
    <row r="29" spans="1:8" x14ac:dyDescent="0.3">
      <c r="A29" s="1">
        <f t="shared" si="0"/>
        <v>15</v>
      </c>
      <c r="B29" s="27">
        <f t="shared" si="1"/>
        <v>2032</v>
      </c>
      <c r="C29" s="28">
        <f t="shared" si="2"/>
        <v>8907.4288416666714</v>
      </c>
      <c r="D29" s="28">
        <f t="shared" si="3"/>
        <v>1251.1410000000001</v>
      </c>
      <c r="E29" s="28">
        <f t="shared" si="4"/>
        <v>17366.532158333332</v>
      </c>
      <c r="F29" s="29">
        <f t="shared" si="5"/>
        <v>7656.2878416666717</v>
      </c>
      <c r="G29" s="1"/>
    </row>
    <row r="30" spans="1:8" x14ac:dyDescent="0.3">
      <c r="A30" s="1">
        <f t="shared" si="0"/>
        <v>16</v>
      </c>
      <c r="B30" s="27">
        <f t="shared" si="1"/>
        <v>2033</v>
      </c>
      <c r="C30" s="28">
        <f t="shared" si="2"/>
        <v>7656.2878416666717</v>
      </c>
      <c r="D30" s="28">
        <f t="shared" si="3"/>
        <v>1251.1410000000001</v>
      </c>
      <c r="E30" s="28">
        <f t="shared" si="4"/>
        <v>18617.673158333331</v>
      </c>
      <c r="F30" s="29">
        <f t="shared" si="5"/>
        <v>6405.1468416666721</v>
      </c>
      <c r="G30" s="1"/>
    </row>
    <row r="31" spans="1:8" x14ac:dyDescent="0.3">
      <c r="A31" s="1">
        <f t="shared" si="0"/>
        <v>17</v>
      </c>
      <c r="B31" s="27">
        <f t="shared" si="1"/>
        <v>2034</v>
      </c>
      <c r="C31" s="28">
        <f t="shared" si="2"/>
        <v>6405.1468416666721</v>
      </c>
      <c r="D31" s="28">
        <f t="shared" si="3"/>
        <v>1251.1410000000001</v>
      </c>
      <c r="E31" s="28">
        <f t="shared" si="4"/>
        <v>19868.814158333331</v>
      </c>
      <c r="F31" s="29">
        <f t="shared" si="5"/>
        <v>5154.0058416666725</v>
      </c>
      <c r="G31" s="1"/>
    </row>
    <row r="32" spans="1:8" x14ac:dyDescent="0.3">
      <c r="A32" s="1">
        <f t="shared" si="0"/>
        <v>18</v>
      </c>
      <c r="B32" s="27">
        <f t="shared" si="1"/>
        <v>2035</v>
      </c>
      <c r="C32" s="28">
        <f t="shared" si="2"/>
        <v>5154.0058416666725</v>
      </c>
      <c r="D32" s="28">
        <f t="shared" si="3"/>
        <v>1251.1410000000001</v>
      </c>
      <c r="E32" s="28">
        <f t="shared" si="4"/>
        <v>21119.95515833333</v>
      </c>
      <c r="F32" s="29">
        <f t="shared" si="5"/>
        <v>3902.8648416666724</v>
      </c>
      <c r="G32" s="1"/>
    </row>
    <row r="33" spans="1:7" x14ac:dyDescent="0.3">
      <c r="A33" s="1">
        <f t="shared" si="0"/>
        <v>19</v>
      </c>
      <c r="B33" s="27">
        <f t="shared" si="1"/>
        <v>2036</v>
      </c>
      <c r="C33" s="28">
        <f t="shared" si="2"/>
        <v>3902.8648416666724</v>
      </c>
      <c r="D33" s="28">
        <f t="shared" si="3"/>
        <v>1251.1410000000001</v>
      </c>
      <c r="E33" s="28">
        <f t="shared" si="4"/>
        <v>22371.09615833333</v>
      </c>
      <c r="F33" s="29">
        <f t="shared" si="5"/>
        <v>2651.7238416666723</v>
      </c>
      <c r="G33" s="1"/>
    </row>
    <row r="34" spans="1:7" x14ac:dyDescent="0.3">
      <c r="A34" s="1">
        <f t="shared" si="0"/>
        <v>20</v>
      </c>
      <c r="B34" s="27">
        <f t="shared" si="1"/>
        <v>2037</v>
      </c>
      <c r="C34" s="28">
        <f t="shared" si="2"/>
        <v>2651.7238416666723</v>
      </c>
      <c r="D34" s="28">
        <f t="shared" si="3"/>
        <v>1251.1410000000001</v>
      </c>
      <c r="E34" s="28">
        <f t="shared" si="4"/>
        <v>23622.23715833333</v>
      </c>
      <c r="F34" s="29">
        <f t="shared" si="5"/>
        <v>1400.5828416666723</v>
      </c>
      <c r="G34" s="1"/>
    </row>
    <row r="35" spans="1:7" x14ac:dyDescent="0.3">
      <c r="A35" s="1">
        <f t="shared" si="0"/>
        <v>21</v>
      </c>
      <c r="B35" s="27">
        <f t="shared" si="1"/>
        <v>2038</v>
      </c>
      <c r="C35" s="28">
        <f t="shared" si="2"/>
        <v>1400.5828416666723</v>
      </c>
      <c r="D35" s="28">
        <f t="shared" si="3"/>
        <v>1251.1410000000001</v>
      </c>
      <c r="E35" s="28">
        <f t="shared" si="4"/>
        <v>24873.378158333329</v>
      </c>
      <c r="F35" s="29">
        <f t="shared" si="5"/>
        <v>149.44184166667219</v>
      </c>
      <c r="G35" s="1"/>
    </row>
    <row r="36" spans="1:7" x14ac:dyDescent="0.3">
      <c r="A36" s="1" t="str">
        <f t="shared" si="0"/>
        <v/>
      </c>
      <c r="B36" s="27">
        <f t="shared" si="1"/>
        <v>2039</v>
      </c>
      <c r="C36" s="28">
        <f t="shared" si="2"/>
        <v>149.44184166667219</v>
      </c>
      <c r="D36" s="28">
        <f t="shared" si="3"/>
        <v>149.44184166666668</v>
      </c>
      <c r="E36" s="28">
        <f t="shared" si="4"/>
        <v>25022.819999999996</v>
      </c>
      <c r="F36" s="29">
        <f t="shared" si="5"/>
        <v>5.5138116294983774E-12</v>
      </c>
      <c r="G36" s="1"/>
    </row>
    <row r="37" spans="1:7" x14ac:dyDescent="0.3">
      <c r="A37" s="1" t="str">
        <f t="shared" si="0"/>
        <v/>
      </c>
      <c r="B37" s="27" t="str">
        <f t="shared" si="1"/>
        <v/>
      </c>
      <c r="C37" s="28" t="str">
        <f t="shared" si="2"/>
        <v/>
      </c>
      <c r="D37" s="28" t="str">
        <f t="shared" si="3"/>
        <v/>
      </c>
      <c r="E37" s="28" t="str">
        <f t="shared" si="4"/>
        <v/>
      </c>
      <c r="F37" s="29" t="str">
        <f t="shared" si="5"/>
        <v/>
      </c>
      <c r="G37" s="1"/>
    </row>
    <row r="38" spans="1:7" x14ac:dyDescent="0.3">
      <c r="A38" s="1" t="str">
        <f t="shared" si="0"/>
        <v/>
      </c>
      <c r="B38" s="27" t="str">
        <f t="shared" si="1"/>
        <v/>
      </c>
      <c r="C38" s="28" t="str">
        <f t="shared" si="2"/>
        <v/>
      </c>
      <c r="D38" s="28" t="str">
        <f t="shared" si="3"/>
        <v/>
      </c>
      <c r="E38" s="28" t="str">
        <f t="shared" si="4"/>
        <v/>
      </c>
      <c r="F38" s="29" t="str">
        <f t="shared" si="5"/>
        <v/>
      </c>
      <c r="G38" s="1"/>
    </row>
    <row r="39" spans="1:7" x14ac:dyDescent="0.3">
      <c r="A39" s="1" t="str">
        <f t="shared" si="0"/>
        <v/>
      </c>
      <c r="B39" s="27" t="str">
        <f t="shared" si="1"/>
        <v/>
      </c>
      <c r="C39" s="28" t="str">
        <f t="shared" si="2"/>
        <v/>
      </c>
      <c r="D39" s="28" t="str">
        <f t="shared" si="3"/>
        <v/>
      </c>
      <c r="E39" s="28" t="str">
        <f t="shared" si="4"/>
        <v/>
      </c>
      <c r="F39" s="29" t="str">
        <f t="shared" si="5"/>
        <v/>
      </c>
      <c r="G39" s="1"/>
    </row>
    <row r="40" spans="1:7" x14ac:dyDescent="0.3">
      <c r="A40" s="1" t="str">
        <f t="shared" si="0"/>
        <v/>
      </c>
      <c r="B40" s="27" t="str">
        <f t="shared" si="1"/>
        <v/>
      </c>
      <c r="C40" s="28" t="str">
        <f t="shared" si="2"/>
        <v/>
      </c>
      <c r="D40" s="28" t="str">
        <f t="shared" si="3"/>
        <v/>
      </c>
      <c r="E40" s="28" t="str">
        <f t="shared" si="4"/>
        <v/>
      </c>
      <c r="F40" s="29" t="str">
        <f t="shared" si="5"/>
        <v/>
      </c>
      <c r="G40" s="1"/>
    </row>
    <row r="41" spans="1:7" ht="15" thickBot="1" x14ac:dyDescent="0.35">
      <c r="A41" s="1"/>
      <c r="B41" s="31" t="str">
        <f t="shared" si="1"/>
        <v/>
      </c>
      <c r="C41" s="32" t="str">
        <f t="shared" si="2"/>
        <v/>
      </c>
      <c r="D41" s="32" t="str">
        <f t="shared" si="3"/>
        <v/>
      </c>
      <c r="E41" s="32" t="str">
        <f t="shared" si="4"/>
        <v/>
      </c>
      <c r="F41" s="33" t="str">
        <f t="shared" si="5"/>
        <v/>
      </c>
      <c r="G41" s="1"/>
    </row>
    <row r="42" spans="1:7" ht="15" thickTop="1" x14ac:dyDescent="0.3">
      <c r="A42" s="1"/>
      <c r="B42" s="34"/>
      <c r="C42" s="1"/>
      <c r="D42" s="1"/>
      <c r="E42" s="1"/>
      <c r="F42" s="1"/>
      <c r="G42" s="1"/>
    </row>
    <row r="43" spans="1:7" x14ac:dyDescent="0.3">
      <c r="A43" s="1"/>
      <c r="B43" s="34"/>
      <c r="C43" s="1"/>
      <c r="D43" s="1"/>
      <c r="E43" s="1"/>
      <c r="F43" s="1"/>
      <c r="G43" s="1"/>
    </row>
    <row r="44" spans="1:7" x14ac:dyDescent="0.3">
      <c r="A44" s="1"/>
      <c r="B44" s="34"/>
      <c r="C44" s="1"/>
      <c r="D44" s="1"/>
      <c r="E44" s="1"/>
      <c r="F44" s="1"/>
      <c r="G44" s="1"/>
    </row>
    <row r="45" spans="1:7" x14ac:dyDescent="0.3">
      <c r="A45" s="1"/>
      <c r="B45" s="34"/>
      <c r="C45" s="1"/>
      <c r="D45" s="1"/>
      <c r="E45" s="1"/>
      <c r="F45" s="1"/>
      <c r="G45" s="1"/>
    </row>
    <row r="46" spans="1:7" x14ac:dyDescent="0.3">
      <c r="A46" s="1"/>
      <c r="B46" s="34"/>
      <c r="C46" s="1"/>
      <c r="D46" s="1"/>
      <c r="E46" s="1"/>
      <c r="F46" s="1"/>
      <c r="G46" s="1"/>
    </row>
    <row r="47" spans="1:7" x14ac:dyDescent="0.3">
      <c r="A47" s="1"/>
      <c r="B47" s="34"/>
      <c r="C47" s="1"/>
      <c r="D47" s="1"/>
      <c r="E47" s="1"/>
      <c r="F47" s="1"/>
      <c r="G47" s="1"/>
    </row>
    <row r="48" spans="1:7" x14ac:dyDescent="0.3">
      <c r="A48" s="1"/>
      <c r="B48" s="34"/>
      <c r="C48" s="1"/>
      <c r="D48" s="1"/>
      <c r="E48" s="1"/>
      <c r="F48" s="1"/>
      <c r="G48" s="1"/>
    </row>
    <row r="49" spans="1:7" x14ac:dyDescent="0.3">
      <c r="A49" s="1"/>
      <c r="B49" s="34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  <c r="B53" s="1"/>
      <c r="C53" s="1"/>
      <c r="D53" s="1"/>
      <c r="E53" s="1"/>
      <c r="F53" s="1"/>
      <c r="G53" s="1"/>
    </row>
    <row r="54" spans="1:7" x14ac:dyDescent="0.3">
      <c r="A54" s="1"/>
      <c r="B54" s="1"/>
      <c r="C54" s="1"/>
      <c r="D54" s="1"/>
      <c r="E54" s="1"/>
      <c r="F54" s="1"/>
      <c r="G54" s="1"/>
    </row>
    <row r="55" spans="1:7" x14ac:dyDescent="0.3">
      <c r="A55" s="1"/>
      <c r="B55" s="1"/>
      <c r="C55" s="1"/>
      <c r="D55" s="1"/>
      <c r="E55" s="1"/>
      <c r="F55" s="1"/>
      <c r="G55" s="1"/>
    </row>
    <row r="56" spans="1:7" x14ac:dyDescent="0.3">
      <c r="A56" s="1"/>
      <c r="B56" s="1"/>
      <c r="C56" s="1"/>
      <c r="D56" s="1"/>
      <c r="E56" s="1"/>
      <c r="F56" s="1"/>
      <c r="G56" s="1"/>
    </row>
    <row r="57" spans="1:7" x14ac:dyDescent="0.3">
      <c r="A57" s="1"/>
      <c r="B57" s="1"/>
      <c r="C57" s="1"/>
      <c r="D57" s="1"/>
      <c r="E57" s="1"/>
      <c r="F57" s="1"/>
      <c r="G57" s="1"/>
    </row>
    <row r="58" spans="1:7" x14ac:dyDescent="0.3">
      <c r="A58" s="1"/>
      <c r="B58" s="1"/>
      <c r="C58" s="1"/>
      <c r="D58" s="1"/>
      <c r="E58" s="1"/>
      <c r="F58" s="1"/>
      <c r="G58" s="1"/>
    </row>
    <row r="59" spans="1:7" x14ac:dyDescent="0.3">
      <c r="A59" s="1"/>
      <c r="B59" s="1"/>
      <c r="C59" s="1"/>
      <c r="D59" s="1"/>
      <c r="E59" s="1"/>
      <c r="F59" s="1"/>
      <c r="G59" s="1"/>
    </row>
    <row r="60" spans="1:7" x14ac:dyDescent="0.3">
      <c r="A60" s="1"/>
      <c r="B60" s="1"/>
      <c r="C60" s="1"/>
      <c r="D60" s="1"/>
      <c r="E60" s="1"/>
      <c r="F60" s="1"/>
      <c r="G60" s="1"/>
    </row>
    <row r="61" spans="1:7" x14ac:dyDescent="0.3">
      <c r="A61" s="1"/>
      <c r="B61" s="1"/>
      <c r="C61" s="1"/>
      <c r="D61" s="1"/>
      <c r="E61" s="1"/>
      <c r="F61" s="1"/>
      <c r="G61" s="1"/>
    </row>
    <row r="62" spans="1:7" x14ac:dyDescent="0.3">
      <c r="A62" s="1"/>
      <c r="B62" s="1"/>
      <c r="C62" s="1"/>
      <c r="D62" s="1"/>
      <c r="E62" s="1"/>
      <c r="F62" s="1"/>
      <c r="G62" s="1"/>
    </row>
    <row r="63" spans="1:7" x14ac:dyDescent="0.3">
      <c r="A63" s="1"/>
      <c r="B63" s="1"/>
      <c r="C63" s="1"/>
      <c r="D63" s="1"/>
      <c r="E63" s="1"/>
      <c r="F63" s="1"/>
      <c r="G63" s="1"/>
    </row>
    <row r="64" spans="1:7" x14ac:dyDescent="0.3">
      <c r="A64" s="1"/>
      <c r="B64" s="1"/>
      <c r="C64" s="1"/>
      <c r="D64" s="1"/>
      <c r="E64" s="1"/>
      <c r="F64" s="1"/>
      <c r="G64" s="1"/>
    </row>
    <row r="65" spans="1:7" x14ac:dyDescent="0.3">
      <c r="A65" s="1"/>
      <c r="B65" s="1"/>
      <c r="C65" s="1"/>
      <c r="D65" s="1"/>
      <c r="E65" s="1"/>
      <c r="F65" s="1"/>
      <c r="G65" s="1"/>
    </row>
    <row r="66" spans="1:7" x14ac:dyDescent="0.3">
      <c r="A66" s="1"/>
      <c r="B66" s="1"/>
      <c r="C66" s="1"/>
      <c r="D66" s="1"/>
      <c r="E66" s="1"/>
      <c r="F66" s="1"/>
      <c r="G66" s="1"/>
    </row>
    <row r="67" spans="1:7" x14ac:dyDescent="0.3">
      <c r="A67" s="1"/>
      <c r="B67" s="1"/>
      <c r="C67" s="1"/>
      <c r="D67" s="1"/>
      <c r="E67" s="1"/>
      <c r="F67" s="1"/>
      <c r="G67" s="1"/>
    </row>
    <row r="68" spans="1:7" x14ac:dyDescent="0.3">
      <c r="A68" s="1"/>
      <c r="B68" s="1"/>
      <c r="C68" s="1"/>
      <c r="D68" s="1"/>
      <c r="E68" s="1"/>
      <c r="F68" s="1"/>
      <c r="G68" s="1"/>
    </row>
    <row r="69" spans="1:7" x14ac:dyDescent="0.3">
      <c r="A69" s="1"/>
      <c r="B69" s="1"/>
      <c r="C69" s="1"/>
      <c r="D69" s="1"/>
      <c r="E69" s="1"/>
      <c r="F69" s="1"/>
      <c r="G69" s="1"/>
    </row>
    <row r="70" spans="1:7" x14ac:dyDescent="0.3">
      <c r="A70" s="1"/>
      <c r="B70" s="1"/>
      <c r="C70" s="1"/>
      <c r="D70" s="1"/>
      <c r="E70" s="1"/>
      <c r="F70" s="1"/>
      <c r="G70" s="1"/>
    </row>
    <row r="71" spans="1:7" x14ac:dyDescent="0.3">
      <c r="A71" s="1"/>
      <c r="B71" s="1"/>
      <c r="C71" s="1"/>
      <c r="D71" s="1"/>
      <c r="E71" s="1"/>
      <c r="F71" s="1"/>
      <c r="G71" s="1"/>
    </row>
    <row r="72" spans="1:7" x14ac:dyDescent="0.3">
      <c r="A72" s="1"/>
      <c r="B72" s="1"/>
      <c r="C72" s="1"/>
      <c r="D72" s="1"/>
      <c r="E72" s="1"/>
      <c r="F72" s="1"/>
      <c r="G72" s="1"/>
    </row>
    <row r="73" spans="1:7" x14ac:dyDescent="0.3">
      <c r="A73" s="1"/>
      <c r="B73" s="1"/>
      <c r="C73" s="1"/>
      <c r="D73" s="1"/>
      <c r="E73" s="1"/>
      <c r="F73" s="1"/>
      <c r="G73" s="1"/>
    </row>
    <row r="74" spans="1:7" x14ac:dyDescent="0.3">
      <c r="A74" s="1"/>
      <c r="B74" s="1"/>
      <c r="C74" s="1"/>
      <c r="D74" s="1"/>
      <c r="E74" s="1"/>
      <c r="F74" s="1"/>
      <c r="G74" s="1"/>
    </row>
    <row r="75" spans="1:7" x14ac:dyDescent="0.3">
      <c r="A75" s="1"/>
      <c r="B75" s="1"/>
      <c r="C75" s="1"/>
      <c r="D75" s="1"/>
      <c r="E75" s="1"/>
      <c r="F75" s="1"/>
      <c r="G75" s="1"/>
    </row>
    <row r="76" spans="1:7" x14ac:dyDescent="0.3">
      <c r="A76" s="1"/>
      <c r="B76" s="1"/>
      <c r="C76" s="1"/>
      <c r="D76" s="1"/>
      <c r="E76" s="1"/>
      <c r="F76" s="1"/>
      <c r="G76" s="1"/>
    </row>
    <row r="77" spans="1:7" x14ac:dyDescent="0.3">
      <c r="A77" s="1"/>
      <c r="B77" s="1"/>
      <c r="C77" s="1"/>
      <c r="D77" s="1"/>
      <c r="E77" s="1"/>
      <c r="F77" s="1"/>
      <c r="G77" s="1"/>
    </row>
    <row r="78" spans="1:7" x14ac:dyDescent="0.3">
      <c r="A78" s="1"/>
      <c r="B78" s="1"/>
      <c r="C78" s="1"/>
      <c r="D78" s="1"/>
      <c r="E78" s="1"/>
      <c r="F78" s="1"/>
      <c r="G78" s="1"/>
    </row>
    <row r="79" spans="1:7" x14ac:dyDescent="0.3">
      <c r="A79" s="1"/>
      <c r="B79" s="1"/>
      <c r="C79" s="1"/>
      <c r="D79" s="1"/>
      <c r="E79" s="1"/>
      <c r="F79" s="1"/>
      <c r="G79" s="1"/>
    </row>
    <row r="80" spans="1:7" x14ac:dyDescent="0.3">
      <c r="A80" s="1"/>
      <c r="B80" s="1"/>
      <c r="C80" s="1"/>
      <c r="D80" s="1"/>
      <c r="E80" s="1"/>
      <c r="F80" s="1"/>
      <c r="G80" s="1"/>
    </row>
    <row r="81" spans="1:7" x14ac:dyDescent="0.3">
      <c r="A81" s="1"/>
      <c r="B81" s="1"/>
      <c r="C81" s="1"/>
      <c r="D81" s="1"/>
      <c r="E81" s="1"/>
      <c r="F81" s="1"/>
      <c r="G81" s="1"/>
    </row>
    <row r="82" spans="1:7" x14ac:dyDescent="0.3">
      <c r="A82" s="1"/>
      <c r="B82" s="1"/>
      <c r="C82" s="1"/>
      <c r="D82" s="1"/>
      <c r="E82" s="1"/>
      <c r="F82" s="1"/>
      <c r="G82" s="1"/>
    </row>
    <row r="83" spans="1:7" x14ac:dyDescent="0.3">
      <c r="A83" s="1"/>
      <c r="B83" s="1"/>
      <c r="C83" s="1"/>
      <c r="D83" s="1"/>
      <c r="E83" s="1"/>
      <c r="F83" s="1"/>
      <c r="G83" s="1"/>
    </row>
    <row r="84" spans="1:7" x14ac:dyDescent="0.3">
      <c r="A84" s="1"/>
      <c r="B84" s="1"/>
      <c r="C84" s="1"/>
      <c r="D84" s="1"/>
      <c r="E84" s="1"/>
      <c r="F84" s="1"/>
      <c r="G84" s="1"/>
    </row>
    <row r="85" spans="1:7" x14ac:dyDescent="0.3">
      <c r="A85" s="1"/>
      <c r="B85" s="1"/>
      <c r="C85" s="1"/>
      <c r="D85" s="1"/>
      <c r="E85" s="1"/>
      <c r="F85" s="1"/>
      <c r="G85" s="1"/>
    </row>
    <row r="86" spans="1:7" x14ac:dyDescent="0.3">
      <c r="A86" s="1"/>
      <c r="B86" s="1"/>
      <c r="C86" s="1"/>
      <c r="D86" s="1"/>
      <c r="E86" s="1"/>
      <c r="F86" s="1"/>
      <c r="G86" s="1"/>
    </row>
    <row r="87" spans="1:7" x14ac:dyDescent="0.3">
      <c r="A87" s="1"/>
      <c r="B87" s="1"/>
      <c r="C87" s="1"/>
      <c r="D87" s="1"/>
      <c r="E87" s="1"/>
      <c r="F87" s="1"/>
      <c r="G87" s="1"/>
    </row>
    <row r="88" spans="1:7" x14ac:dyDescent="0.3">
      <c r="A88" s="1"/>
      <c r="B88" s="1"/>
      <c r="C88" s="1"/>
      <c r="D88" s="1"/>
      <c r="E88" s="1"/>
      <c r="F88" s="1"/>
      <c r="G88" s="1"/>
    </row>
    <row r="89" spans="1:7" x14ac:dyDescent="0.3">
      <c r="A89" s="1"/>
      <c r="B89" s="1"/>
      <c r="C89" s="1"/>
      <c r="D89" s="1"/>
      <c r="E89" s="1"/>
      <c r="F89" s="1"/>
      <c r="G89" s="1"/>
    </row>
    <row r="90" spans="1:7" x14ac:dyDescent="0.3">
      <c r="A90" s="1"/>
      <c r="B90" s="1"/>
      <c r="C90" s="1"/>
      <c r="D90" s="1"/>
      <c r="E90" s="1"/>
      <c r="F90" s="1"/>
      <c r="G90" s="1"/>
    </row>
    <row r="91" spans="1:7" x14ac:dyDescent="0.3">
      <c r="A91" s="1"/>
      <c r="B91" s="1"/>
      <c r="C91" s="1"/>
      <c r="D91" s="1"/>
      <c r="E91" s="1"/>
      <c r="F91" s="1"/>
      <c r="G91" s="1"/>
    </row>
    <row r="92" spans="1:7" x14ac:dyDescent="0.3">
      <c r="A92" s="1"/>
      <c r="B92" s="1"/>
      <c r="C92" s="1"/>
      <c r="D92" s="1"/>
      <c r="E92" s="1"/>
      <c r="F92" s="1"/>
      <c r="G92" s="1"/>
    </row>
    <row r="93" spans="1:7" x14ac:dyDescent="0.3">
      <c r="A93" s="1"/>
      <c r="B93" s="1"/>
      <c r="C93" s="1"/>
      <c r="D93" s="1"/>
      <c r="E93" s="1"/>
      <c r="F93" s="1"/>
      <c r="G93" s="1"/>
    </row>
    <row r="94" spans="1:7" x14ac:dyDescent="0.3">
      <c r="A94" s="1"/>
      <c r="B94" s="1"/>
      <c r="C94" s="1"/>
      <c r="D94" s="1"/>
      <c r="E94" s="1"/>
      <c r="F94" s="1"/>
      <c r="G94" s="1"/>
    </row>
    <row r="95" spans="1:7" x14ac:dyDescent="0.3">
      <c r="A95" s="1"/>
      <c r="B95" s="1"/>
      <c r="C95" s="1"/>
      <c r="D95" s="1"/>
      <c r="E95" s="1"/>
      <c r="F95" s="1"/>
      <c r="G95" s="1"/>
    </row>
    <row r="96" spans="1:7" x14ac:dyDescent="0.3">
      <c r="A96" s="1"/>
      <c r="B96" s="1"/>
      <c r="C96" s="1"/>
      <c r="D96" s="1"/>
      <c r="E96" s="1"/>
      <c r="F96" s="1"/>
      <c r="G96" s="1"/>
    </row>
    <row r="97" spans="1:7" x14ac:dyDescent="0.3">
      <c r="A97" s="1"/>
      <c r="B97" s="1"/>
      <c r="C97" s="1"/>
      <c r="D97" s="1"/>
      <c r="E97" s="1"/>
      <c r="F97" s="1"/>
      <c r="G97" s="1"/>
    </row>
    <row r="98" spans="1:7" x14ac:dyDescent="0.3">
      <c r="A98" s="1"/>
      <c r="B98" s="1"/>
      <c r="C98" s="1"/>
      <c r="D98" s="1"/>
      <c r="E98" s="1"/>
      <c r="F98" s="1"/>
      <c r="G98" s="1"/>
    </row>
    <row r="99" spans="1:7" x14ac:dyDescent="0.3">
      <c r="A99" s="1"/>
      <c r="B99" s="1"/>
      <c r="C99" s="1"/>
      <c r="D99" s="1"/>
      <c r="E99" s="1"/>
      <c r="F99" s="1"/>
      <c r="G99" s="1"/>
    </row>
    <row r="100" spans="1:7" x14ac:dyDescent="0.3">
      <c r="A100" s="1"/>
      <c r="B100" s="1"/>
      <c r="C100" s="1"/>
      <c r="D100" s="1"/>
      <c r="E100" s="1"/>
      <c r="F100" s="1"/>
      <c r="G100" s="1"/>
    </row>
    <row r="101" spans="1:7" x14ac:dyDescent="0.3">
      <c r="A101" s="1"/>
      <c r="B101" s="1"/>
      <c r="C101" s="1"/>
      <c r="D101" s="1"/>
      <c r="E101" s="1"/>
      <c r="F101" s="1"/>
      <c r="G101" s="1"/>
    </row>
    <row r="102" spans="1:7" x14ac:dyDescent="0.3">
      <c r="A102" s="1"/>
      <c r="B102" s="1"/>
      <c r="C102" s="1"/>
      <c r="D102" s="1"/>
      <c r="E102" s="1"/>
      <c r="F102" s="1"/>
      <c r="G102" s="1"/>
    </row>
    <row r="103" spans="1:7" x14ac:dyDescent="0.3">
      <c r="A103" s="1"/>
      <c r="B103" s="1"/>
      <c r="C103" s="1"/>
      <c r="D103" s="1"/>
      <c r="E103" s="1"/>
      <c r="F103" s="1"/>
      <c r="G103" s="1"/>
    </row>
    <row r="104" spans="1:7" x14ac:dyDescent="0.3">
      <c r="A104" s="1"/>
      <c r="B104" s="1"/>
      <c r="C104" s="1"/>
      <c r="D104" s="1"/>
      <c r="E104" s="1"/>
      <c r="F104" s="1"/>
      <c r="G104" s="1"/>
    </row>
    <row r="105" spans="1:7" x14ac:dyDescent="0.3">
      <c r="A105" s="1"/>
      <c r="B105" s="1"/>
      <c r="C105" s="1"/>
      <c r="D105" s="1"/>
      <c r="E105" s="1"/>
      <c r="F105" s="1"/>
      <c r="G105" s="1"/>
    </row>
    <row r="106" spans="1:7" x14ac:dyDescent="0.3">
      <c r="A106" s="1"/>
      <c r="B106" s="1"/>
      <c r="C106" s="1"/>
      <c r="D106" s="1"/>
      <c r="E106" s="1"/>
      <c r="F106" s="1"/>
      <c r="G106" s="1"/>
    </row>
    <row r="107" spans="1:7" x14ac:dyDescent="0.3">
      <c r="A107" s="1"/>
      <c r="B107" s="1"/>
      <c r="C107" s="1"/>
      <c r="D107" s="1"/>
      <c r="E107" s="1"/>
      <c r="F107" s="1"/>
      <c r="G107" s="1"/>
    </row>
    <row r="108" spans="1:7" x14ac:dyDescent="0.3">
      <c r="A108" s="1"/>
      <c r="B108" s="1"/>
      <c r="C108" s="1"/>
      <c r="D108" s="1"/>
      <c r="E108" s="1"/>
      <c r="F108" s="1"/>
      <c r="G108" s="1"/>
    </row>
    <row r="109" spans="1:7" x14ac:dyDescent="0.3">
      <c r="A109" s="1"/>
      <c r="B109" s="1"/>
      <c r="C109" s="1"/>
      <c r="D109" s="1"/>
      <c r="E109" s="1"/>
      <c r="F109" s="1"/>
      <c r="G109" s="1"/>
    </row>
    <row r="110" spans="1:7" x14ac:dyDescent="0.3">
      <c r="A110" s="1"/>
      <c r="B110" s="1"/>
      <c r="C110" s="1"/>
      <c r="D110" s="1"/>
      <c r="E110" s="1"/>
      <c r="F110" s="1"/>
      <c r="G110" s="1"/>
    </row>
    <row r="111" spans="1:7" x14ac:dyDescent="0.3">
      <c r="A111" s="1"/>
      <c r="B111" s="1"/>
      <c r="C111" s="1"/>
      <c r="D111" s="1"/>
      <c r="E111" s="1"/>
      <c r="F111" s="1"/>
      <c r="G111" s="1"/>
    </row>
    <row r="112" spans="1:7" x14ac:dyDescent="0.3">
      <c r="A112" s="1"/>
      <c r="B112" s="1"/>
      <c r="C112" s="1"/>
      <c r="D112" s="1"/>
      <c r="E112" s="1"/>
      <c r="F112" s="1"/>
      <c r="G112" s="1"/>
    </row>
    <row r="113" spans="1:7" x14ac:dyDescent="0.3">
      <c r="A113" s="1"/>
      <c r="B113" s="1"/>
      <c r="C113" s="1"/>
      <c r="D113" s="1"/>
      <c r="E113" s="1"/>
      <c r="F113" s="1"/>
      <c r="G113" s="1"/>
    </row>
    <row r="114" spans="1:7" x14ac:dyDescent="0.3">
      <c r="A114" s="1"/>
      <c r="B114" s="1"/>
      <c r="C114" s="1"/>
      <c r="D114" s="1"/>
      <c r="E114" s="1"/>
      <c r="F114" s="1"/>
      <c r="G114" s="1"/>
    </row>
    <row r="115" spans="1:7" x14ac:dyDescent="0.3">
      <c r="A115" s="1"/>
      <c r="B115" s="1"/>
      <c r="C115" s="1"/>
      <c r="D115" s="1"/>
      <c r="E115" s="1"/>
      <c r="F115" s="1"/>
      <c r="G115" s="1"/>
    </row>
    <row r="116" spans="1:7" x14ac:dyDescent="0.3">
      <c r="A116" s="1"/>
      <c r="B116" s="1"/>
      <c r="C116" s="1"/>
      <c r="D116" s="1"/>
      <c r="E116" s="1"/>
      <c r="F116" s="1"/>
      <c r="G116" s="1"/>
    </row>
    <row r="117" spans="1:7" x14ac:dyDescent="0.3">
      <c r="A117" s="1"/>
      <c r="B117" s="1"/>
      <c r="C117" s="1"/>
      <c r="D117" s="1"/>
      <c r="E117" s="1"/>
      <c r="F117" s="1"/>
      <c r="G117" s="1"/>
    </row>
    <row r="118" spans="1:7" x14ac:dyDescent="0.3">
      <c r="A118" s="1"/>
      <c r="B118" s="1"/>
      <c r="C118" s="1"/>
      <c r="D118" s="1"/>
      <c r="E118" s="1"/>
      <c r="F118" s="1"/>
      <c r="G118" s="1"/>
    </row>
    <row r="119" spans="1:7" x14ac:dyDescent="0.3">
      <c r="A119" s="1"/>
      <c r="B119" s="1"/>
      <c r="C119" s="1"/>
      <c r="D119" s="1"/>
      <c r="E119" s="1"/>
      <c r="F119" s="1"/>
      <c r="G119" s="1"/>
    </row>
    <row r="120" spans="1:7" x14ac:dyDescent="0.3">
      <c r="A120" s="1"/>
      <c r="B120" s="1"/>
      <c r="C120" s="1"/>
      <c r="D120" s="1"/>
      <c r="E120" s="1"/>
      <c r="F120" s="1"/>
      <c r="G120" s="1"/>
    </row>
    <row r="121" spans="1:7" x14ac:dyDescent="0.3">
      <c r="A121" s="1"/>
      <c r="B121" s="1"/>
      <c r="C121" s="1"/>
      <c r="D121" s="1"/>
      <c r="E121" s="1"/>
      <c r="F121" s="1"/>
      <c r="G121" s="1"/>
    </row>
    <row r="122" spans="1:7" x14ac:dyDescent="0.3">
      <c r="A122" s="1"/>
      <c r="B122" s="1"/>
      <c r="C122" s="1"/>
      <c r="D122" s="1"/>
      <c r="E122" s="1"/>
      <c r="F122" s="1"/>
      <c r="G122" s="1"/>
    </row>
    <row r="123" spans="1:7" x14ac:dyDescent="0.3">
      <c r="A123" s="1"/>
      <c r="B123" s="1"/>
      <c r="C123" s="1"/>
      <c r="D123" s="1"/>
      <c r="E123" s="1"/>
      <c r="F123" s="1"/>
      <c r="G123" s="1"/>
    </row>
    <row r="124" spans="1:7" x14ac:dyDescent="0.3">
      <c r="A124" s="1"/>
      <c r="B124" s="1"/>
      <c r="C124" s="1"/>
      <c r="D124" s="1"/>
      <c r="E124" s="1"/>
      <c r="F124" s="1"/>
      <c r="G124" s="1"/>
    </row>
    <row r="125" spans="1:7" x14ac:dyDescent="0.3">
      <c r="A125" s="1"/>
      <c r="B125" s="1"/>
      <c r="C125" s="1"/>
      <c r="D125" s="1"/>
      <c r="E125" s="1"/>
      <c r="F125" s="1"/>
      <c r="G125" s="1"/>
    </row>
    <row r="126" spans="1:7" x14ac:dyDescent="0.3">
      <c r="A126" s="1"/>
      <c r="B126" s="1"/>
      <c r="C126" s="1"/>
      <c r="D126" s="1"/>
      <c r="E126" s="1"/>
      <c r="F126" s="1"/>
      <c r="G126" s="1"/>
    </row>
    <row r="127" spans="1:7" x14ac:dyDescent="0.3">
      <c r="A127" s="1"/>
      <c r="B127" s="1"/>
      <c r="C127" s="1"/>
      <c r="D127" s="1"/>
      <c r="E127" s="1"/>
      <c r="F127" s="1"/>
      <c r="G127" s="1"/>
    </row>
    <row r="128" spans="1:7" x14ac:dyDescent="0.3">
      <c r="A128" s="1"/>
      <c r="B128" s="1"/>
      <c r="C128" s="1"/>
      <c r="D128" s="1"/>
      <c r="E128" s="1"/>
      <c r="F128" s="1"/>
      <c r="G128" s="1"/>
    </row>
    <row r="129" spans="1:7" x14ac:dyDescent="0.3">
      <c r="A129" s="1"/>
      <c r="B129" s="1"/>
      <c r="C129" s="1"/>
      <c r="D129" s="1"/>
      <c r="E129" s="1"/>
      <c r="F129" s="1"/>
      <c r="G129" s="1"/>
    </row>
    <row r="130" spans="1:7" x14ac:dyDescent="0.3">
      <c r="A130" s="1"/>
      <c r="B130" s="1"/>
      <c r="C130" s="1"/>
      <c r="D130" s="1"/>
      <c r="E130" s="1"/>
      <c r="F130" s="1"/>
      <c r="G130" s="1"/>
    </row>
    <row r="131" spans="1:7" x14ac:dyDescent="0.3">
      <c r="B131" s="1"/>
      <c r="C131" s="1"/>
      <c r="D131" s="1"/>
      <c r="E131" s="1"/>
      <c r="F131" s="1"/>
    </row>
  </sheetData>
  <mergeCells count="9">
    <mergeCell ref="B9:C9"/>
    <mergeCell ref="B10:C10"/>
    <mergeCell ref="B11:D11"/>
    <mergeCell ref="B1:G3"/>
    <mergeCell ref="B5:D5"/>
    <mergeCell ref="E5:F5"/>
    <mergeCell ref="B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4</vt:i4>
      </vt:variant>
    </vt:vector>
  </HeadingPairs>
  <TitlesOfParts>
    <vt:vector size="23" baseType="lpstr">
      <vt:lpstr>Somme ammortissement</vt:lpstr>
      <vt:lpstr>Crèche d'Escalquens</vt:lpstr>
      <vt:lpstr>Crèche d'Ayguesvives</vt:lpstr>
      <vt:lpstr>Ecole Mat Labège</vt:lpstr>
      <vt:lpstr>Pool House</vt:lpstr>
      <vt:lpstr>Mairie Labège</vt:lpstr>
      <vt:lpstr>Atelier d'Aureville</vt:lpstr>
      <vt:lpstr>MJC Ayguesvives</vt:lpstr>
      <vt:lpstr>MdS Escalquens</vt:lpstr>
      <vt:lpstr>Esp Berjean Escalquens</vt:lpstr>
      <vt:lpstr>SdF Noueilles</vt:lpstr>
      <vt:lpstr>Odars</vt:lpstr>
      <vt:lpstr>Gymnase Ayguesvives</vt:lpstr>
      <vt:lpstr>Ecole Montbrun</vt:lpstr>
      <vt:lpstr>Video proj</vt:lpstr>
      <vt:lpstr>Sono</vt:lpstr>
      <vt:lpstr>Sub 2018</vt:lpstr>
      <vt:lpstr>Sub2019-1</vt:lpstr>
      <vt:lpstr>Sub2019-2</vt:lpstr>
      <vt:lpstr>base</vt:lpstr>
      <vt:lpstr>date_mise_en_service</vt:lpstr>
      <vt:lpstr>prorata</vt:lpstr>
      <vt:lpstr>taux_linéaire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2020-01-03T16:33:47Z</dcterms:created>
  <dcterms:modified xsi:type="dcterms:W3CDTF">2020-12-17T12:24:28Z</dcterms:modified>
</cp:coreProperties>
</file>