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oussaud\"/>
    </mc:Choice>
  </mc:AlternateContent>
  <bookViews>
    <workbookView xWindow="0" yWindow="0" windowWidth="23040" windowHeight="8136" tabRatio="731"/>
  </bookViews>
  <sheets>
    <sheet name="SIG" sheetId="1" r:id="rId1"/>
    <sheet name="ENCAISSEMENTS" sheetId="3" r:id="rId2"/>
    <sheet name="DECAISSEMENTS" sheetId="4" r:id="rId3"/>
    <sheet name="Calculateur de prêt" sheetId="11" r:id="rId4"/>
  </sheets>
  <definedNames>
    <definedName name="Capital" localSheetId="3">-PPMT(Taux_Intérêt/12,'Calculateur de prêt'!Numéro_Paiement,Nombre_De_Paiements,Montant_Du_Prêt)</definedName>
    <definedName name="Capital">-PPMT(Taux_Intérêt/12,Numéro_Paiement,Nombre_De_Paiements,Montant_Du_Prêt)</definedName>
    <definedName name="Coût_Total" localSheetId="3">'Calculateur de prêt'!$E$11</definedName>
    <definedName name="Coût_Total">#REF!</definedName>
    <definedName name="Date_Paiement" localSheetId="3">DATE(YEAR(Début_Prêt),MONTH(Début_Prêt)+'Calculateur de prêt'!Numéro_Paiement,DAY(Début_Prêt))</definedName>
    <definedName name="Date_Paiement">DATE(YEAR(Début_Prêt),MONTH(Début_Prêt)+Numéro_Paiement,DAY(Début_Prêt))</definedName>
    <definedName name="Début_Prêt">'Calculateur de prêt'!$E$6</definedName>
    <definedName name="Dernière_Ligne" localSheetId="3">IF('Calculateur de prêt'!Valeurs_Entrées,Ligne_EnTête+Nombre_De_Paiements,Ligne_EnTête)</definedName>
    <definedName name="Dernière_Ligne">IF(Valeurs_Entrées,Ligne_EnTête+Nombre_De_Paiements,Ligne_EnTête)</definedName>
    <definedName name="Durée_Prêt">'Calculateur de prêt'!$E$5</definedName>
    <definedName name="_xlnm.Print_Titles" localSheetId="3">'Calculateur de prêt'!$12:$12</definedName>
    <definedName name="Impression_Entière" localSheetId="3">'Calculateur de prêt'!$A$1:$H$372</definedName>
    <definedName name="Impression_Entière">#REF!</definedName>
    <definedName name="index_tarif">SIG!$I$9</definedName>
    <definedName name="inflation">SIG!$I$10</definedName>
    <definedName name="Intérêts" localSheetId="3">-IPMT(Taux_Intérêt/12,'Calculateur de prêt'!Numéro_Paiement,Nombre_De_Paiements,Montant_Du_Prêt)</definedName>
    <definedName name="Intérêts">-IPMT(Taux_Intérêt/12,Numéro_Paiement,Nombre_De_Paiements,Montant_Du_Prêt)</definedName>
    <definedName name="Ligne_EnTête">ROW('Calculateur de prêt'!$12:$12)</definedName>
    <definedName name="Ligne_EnTête_Arrière" localSheetId="3">ROW('Calculateur de prêt'!$12:$12)</definedName>
    <definedName name="Ligne_EnTête_Arrière">ROW(#REF!)</definedName>
    <definedName name="Montant_Du_Prêt">'Calculateur de prêt'!$E$3</definedName>
    <definedName name="Nombre_De_Paiements">'Calculateur de prêt'!$E$9</definedName>
    <definedName name="Numéro_Paiement" localSheetId="3">ROW()-Ligne_EnTête</definedName>
    <definedName name="Numéro_Paiement">ROW()-Ligne_EnTête</definedName>
    <definedName name="Paiement_Mensuel" localSheetId="3">-PMT(Taux_Intérêt/12,Nombre_De_Paiements,Montant_Du_Prêt)</definedName>
    <definedName name="Paiement_Mensuel">-PMT(Taux_Intérêt/12,Nombre_De_Paiements,Montant_Du_Prêt)</definedName>
    <definedName name="perte_prod">SIG!$I$8</definedName>
    <definedName name="Prêt_Non_Payé" localSheetId="3">IF('Calculateur de prêt'!Numéro_Paiement&lt;=Nombre_De_Paiements,1,0)</definedName>
    <definedName name="Prêt_Non_Payé">IF(Numéro_Paiement&lt;=Nombre_De_Paiements,1,0)</definedName>
    <definedName name="Solde_Départ" localSheetId="3">-FV(Taux_Intérêt/12,'Calculateur de prêt'!Numéro_Paiement-1,-'Calculateur de prêt'!Paiement_Mensuel,Montant_Du_Prêt)</definedName>
    <definedName name="Solde_Départ">-FV(Taux_Intérêt/12,Numéro_Paiement-1,-Paiement_Mensuel,Montant_Du_Prêt)</definedName>
    <definedName name="Solde_Final" localSheetId="3">-FV(Taux_Intérêt/12,'Calculateur de prêt'!Numéro_Paiement,-'Calculateur de prêt'!Paiement_Mensuel,Montant_Du_Prêt)</definedName>
    <definedName name="Solde_Final">-FV(Taux_Intérêt/12,Numéro_Paiement,-Paiement_Mensuel,Montant_Du_Prêt)</definedName>
    <definedName name="ss">#REF!</definedName>
    <definedName name="taux_actu">SIG!$I$13</definedName>
    <definedName name="Taux_Intérêt">'Calculateur de prêt'!$E$4</definedName>
    <definedName name="TitreColonne1" localSheetId="3">Prêt[[#Headers],[N°]]</definedName>
    <definedName name="TitreColonne1">#REF!</definedName>
    <definedName name="Total_Des_Intérêts" localSheetId="3">'Calculateur de prêt'!$E$10</definedName>
    <definedName name="Total_Des_Intérêts">#REF!</definedName>
    <definedName name="Valeurs_Entrées" localSheetId="3">IF(Montant_Du_Prêt*Taux_Intérêt*Durée_Prêt*Début_Prêt&gt;0,1,0)</definedName>
    <definedName name="Valeurs_Entrées">IF(Montant_Du_Prêt*Taux_Intérêt*Durée_Prêt*Début_Prêt&gt;0,1,0)</definedName>
    <definedName name="_xlnm.Print_Area" localSheetId="1">ENCAISSEMENTS!$A$1:$I$54</definedName>
    <definedName name="_xlnm.Print_Area" localSheetId="0">SIG!$A$1:$W$53</definedName>
    <definedName name="ZoneTitreLigne1..E6" localSheetId="3">'Calculateur de prêt'!$B$3</definedName>
    <definedName name="ZoneTitreLigne1..E6">#REF!</definedName>
    <definedName name="ZoneTitreLigne2..E11" localSheetId="3">'Calculateur de prêt'!$B$8</definedName>
    <definedName name="ZoneTitreLigne2..E11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1" l="1"/>
  <c r="E5" i="11"/>
  <c r="E4" i="11"/>
  <c r="E6" i="11"/>
  <c r="N52" i="1" l="1"/>
  <c r="O52" i="1"/>
  <c r="P52" i="1"/>
  <c r="Q52" i="1"/>
  <c r="R52" i="1"/>
  <c r="S52" i="1"/>
  <c r="T52" i="1"/>
  <c r="U52" i="1"/>
  <c r="V52" i="1"/>
  <c r="W52" i="1"/>
  <c r="D48" i="1" l="1"/>
  <c r="D49" i="1" s="1"/>
  <c r="D50" i="1" s="1"/>
  <c r="E48" i="1"/>
  <c r="E49" i="1" s="1"/>
  <c r="E50" i="1" s="1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80" i="4"/>
  <c r="V10" i="1" l="1"/>
  <c r="M39" i="4"/>
  <c r="C11" i="1" s="1"/>
  <c r="F48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C45" i="1" l="1"/>
  <c r="C42" i="1"/>
  <c r="E26" i="1"/>
  <c r="E37" i="1" s="1"/>
  <c r="I26" i="1"/>
  <c r="I37" i="1" s="1"/>
  <c r="M26" i="1"/>
  <c r="M37" i="1" s="1"/>
  <c r="Q26" i="1"/>
  <c r="Q37" i="1" s="1"/>
  <c r="J26" i="1"/>
  <c r="J37" i="1" s="1"/>
  <c r="R26" i="1"/>
  <c r="R37" i="1" s="1"/>
  <c r="G26" i="1"/>
  <c r="G37" i="1" s="1"/>
  <c r="K26" i="1"/>
  <c r="K37" i="1" s="1"/>
  <c r="O26" i="1"/>
  <c r="O37" i="1" s="1"/>
  <c r="S26" i="1"/>
  <c r="S37" i="1" s="1"/>
  <c r="W26" i="1"/>
  <c r="W37" i="1" s="1"/>
  <c r="H26" i="1"/>
  <c r="H37" i="1" s="1"/>
  <c r="L26" i="1"/>
  <c r="L37" i="1" s="1"/>
  <c r="P26" i="1"/>
  <c r="P37" i="1" s="1"/>
  <c r="T26" i="1"/>
  <c r="T37" i="1" s="1"/>
  <c r="D26" i="1"/>
  <c r="D37" i="1" s="1"/>
  <c r="U26" i="1"/>
  <c r="U37" i="1" s="1"/>
  <c r="F26" i="1"/>
  <c r="F37" i="1" s="1"/>
  <c r="N26" i="1"/>
  <c r="N37" i="1" s="1"/>
  <c r="V26" i="1"/>
  <c r="V37" i="1" s="1"/>
  <c r="C14" i="1"/>
  <c r="H5" i="3"/>
  <c r="H6" i="3"/>
  <c r="H7" i="3"/>
  <c r="H8" i="3"/>
  <c r="H9" i="3"/>
  <c r="H10" i="3"/>
  <c r="H11" i="3"/>
  <c r="H12" i="3"/>
  <c r="H4" i="3"/>
  <c r="K45" i="4" l="1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41" i="1" s="1"/>
  <c r="AB42" i="1" s="1"/>
  <c r="AB43" i="1" s="1"/>
  <c r="AB44" i="1" s="1"/>
  <c r="AB45" i="1" s="1"/>
  <c r="AB46" i="1" l="1"/>
  <c r="AB47" i="1" s="1"/>
  <c r="AB48" i="1" s="1"/>
  <c r="AB49" i="1" s="1"/>
  <c r="AB50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C13" i="1"/>
  <c r="R22" i="1" l="1"/>
  <c r="P22" i="1"/>
  <c r="O22" i="1"/>
  <c r="Q22" i="1"/>
  <c r="N22" i="1"/>
  <c r="D22" i="1"/>
  <c r="M8" i="1"/>
  <c r="C43" i="1" s="1"/>
  <c r="C8" i="1"/>
  <c r="N8" i="1" l="1"/>
  <c r="M11" i="1"/>
  <c r="E3" i="11" s="1"/>
  <c r="V8" i="1"/>
  <c r="C12" i="1"/>
  <c r="C10" i="1"/>
  <c r="C9" i="1"/>
  <c r="AB39" i="1" l="1"/>
  <c r="Y39" i="1"/>
  <c r="AA39" i="1"/>
  <c r="Z39" i="1"/>
  <c r="X39" i="1"/>
  <c r="E11" i="11"/>
  <c r="E10" i="11" s="1"/>
  <c r="C15" i="11"/>
  <c r="E17" i="11"/>
  <c r="G19" i="11"/>
  <c r="B22" i="11"/>
  <c r="D24" i="11"/>
  <c r="F26" i="11"/>
  <c r="H28" i="11"/>
  <c r="C31" i="11"/>
  <c r="E33" i="11"/>
  <c r="G35" i="11"/>
  <c r="B38" i="11"/>
  <c r="D40" i="11"/>
  <c r="F42" i="11"/>
  <c r="H44" i="11"/>
  <c r="C47" i="11"/>
  <c r="E49" i="11"/>
  <c r="G51" i="11"/>
  <c r="B54" i="11"/>
  <c r="D56" i="11"/>
  <c r="F58" i="11"/>
  <c r="F13" i="11"/>
  <c r="H15" i="11"/>
  <c r="F39" i="1" s="1"/>
  <c r="C18" i="11"/>
  <c r="E20" i="11"/>
  <c r="G22" i="11"/>
  <c r="B25" i="11"/>
  <c r="D27" i="11"/>
  <c r="F29" i="11"/>
  <c r="H31" i="11"/>
  <c r="C34" i="11"/>
  <c r="E36" i="11"/>
  <c r="G38" i="11"/>
  <c r="B41" i="11"/>
  <c r="D43" i="11"/>
  <c r="F45" i="11"/>
  <c r="H47" i="11"/>
  <c r="C50" i="11"/>
  <c r="E52" i="11"/>
  <c r="G54" i="11"/>
  <c r="B57" i="11"/>
  <c r="D59" i="11"/>
  <c r="H14" i="11"/>
  <c r="C17" i="11"/>
  <c r="E19" i="11"/>
  <c r="G21" i="11"/>
  <c r="B24" i="11"/>
  <c r="D26" i="11"/>
  <c r="F28" i="11"/>
  <c r="H30" i="11"/>
  <c r="C33" i="11"/>
  <c r="E35" i="11"/>
  <c r="G37" i="11"/>
  <c r="B40" i="11"/>
  <c r="D42" i="11"/>
  <c r="F44" i="11"/>
  <c r="H46" i="11"/>
  <c r="C49" i="11"/>
  <c r="E51" i="11"/>
  <c r="G53" i="11"/>
  <c r="B56" i="11"/>
  <c r="D58" i="11"/>
  <c r="F60" i="11"/>
  <c r="D21" i="11"/>
  <c r="E30" i="11"/>
  <c r="F39" i="11"/>
  <c r="G48" i="11"/>
  <c r="H57" i="11"/>
  <c r="H61" i="11"/>
  <c r="C64" i="11"/>
  <c r="E66" i="11"/>
  <c r="G68" i="11"/>
  <c r="B71" i="11"/>
  <c r="D73" i="11"/>
  <c r="F75" i="11"/>
  <c r="H77" i="11"/>
  <c r="C80" i="11"/>
  <c r="E82" i="11"/>
  <c r="G84" i="11"/>
  <c r="B87" i="11"/>
  <c r="D89" i="11"/>
  <c r="F91" i="11"/>
  <c r="H93" i="11"/>
  <c r="C96" i="11"/>
  <c r="H21" i="11"/>
  <c r="L39" i="1" s="1"/>
  <c r="E13" i="11"/>
  <c r="G15" i="11"/>
  <c r="B18" i="11"/>
  <c r="D20" i="11"/>
  <c r="F22" i="11"/>
  <c r="H24" i="11"/>
  <c r="O39" i="1" s="1"/>
  <c r="C27" i="11"/>
  <c r="E29" i="11"/>
  <c r="G31" i="11"/>
  <c r="B34" i="11"/>
  <c r="D36" i="11"/>
  <c r="F38" i="11"/>
  <c r="H40" i="11"/>
  <c r="C43" i="11"/>
  <c r="E45" i="11"/>
  <c r="G47" i="11"/>
  <c r="B50" i="11"/>
  <c r="D52" i="11"/>
  <c r="F54" i="11"/>
  <c r="H56" i="11"/>
  <c r="C59" i="11"/>
  <c r="C14" i="11"/>
  <c r="E16" i="11"/>
  <c r="G18" i="11"/>
  <c r="B21" i="11"/>
  <c r="D23" i="11"/>
  <c r="F25" i="11"/>
  <c r="H27" i="11"/>
  <c r="C30" i="11"/>
  <c r="E32" i="11"/>
  <c r="G34" i="11"/>
  <c r="B37" i="11"/>
  <c r="D39" i="11"/>
  <c r="F41" i="11"/>
  <c r="H43" i="11"/>
  <c r="C46" i="11"/>
  <c r="E48" i="11"/>
  <c r="G50" i="11"/>
  <c r="B53" i="11"/>
  <c r="D55" i="11"/>
  <c r="F57" i="11"/>
  <c r="C13" i="11"/>
  <c r="E15" i="11"/>
  <c r="G17" i="11"/>
  <c r="B20" i="11"/>
  <c r="D22" i="11"/>
  <c r="F24" i="11"/>
  <c r="H26" i="11"/>
  <c r="C29" i="11"/>
  <c r="E31" i="11"/>
  <c r="G33" i="11"/>
  <c r="B36" i="11"/>
  <c r="D38" i="11"/>
  <c r="F40" i="11"/>
  <c r="H42" i="11"/>
  <c r="C45" i="11"/>
  <c r="E47" i="11"/>
  <c r="G49" i="11"/>
  <c r="B52" i="11"/>
  <c r="D54" i="11"/>
  <c r="F56" i="11"/>
  <c r="H58" i="11"/>
  <c r="E14" i="11"/>
  <c r="F23" i="11"/>
  <c r="G32" i="11"/>
  <c r="H41" i="11"/>
  <c r="B14" i="11"/>
  <c r="D16" i="11"/>
  <c r="F18" i="11"/>
  <c r="H20" i="11"/>
  <c r="K39" i="1" s="1"/>
  <c r="C23" i="11"/>
  <c r="E25" i="11"/>
  <c r="G27" i="11"/>
  <c r="B30" i="11"/>
  <c r="D32" i="11"/>
  <c r="F34" i="11"/>
  <c r="H36" i="11"/>
  <c r="C39" i="11"/>
  <c r="E41" i="11"/>
  <c r="G43" i="11"/>
  <c r="B46" i="11"/>
  <c r="D48" i="11"/>
  <c r="F50" i="11"/>
  <c r="H52" i="11"/>
  <c r="C55" i="11"/>
  <c r="E57" i="11"/>
  <c r="G59" i="11"/>
  <c r="G14" i="11"/>
  <c r="B17" i="11"/>
  <c r="D19" i="11"/>
  <c r="F21" i="11"/>
  <c r="H23" i="11"/>
  <c r="N39" i="1" s="1"/>
  <c r="C26" i="11"/>
  <c r="E28" i="11"/>
  <c r="G30" i="11"/>
  <c r="B33" i="11"/>
  <c r="D35" i="11"/>
  <c r="F37" i="11"/>
  <c r="H39" i="11"/>
  <c r="C42" i="11"/>
  <c r="E44" i="11"/>
  <c r="G46" i="11"/>
  <c r="B49" i="11"/>
  <c r="D51" i="11"/>
  <c r="F53" i="11"/>
  <c r="H55" i="11"/>
  <c r="C58" i="11"/>
  <c r="G13" i="11"/>
  <c r="B16" i="11"/>
  <c r="D18" i="11"/>
  <c r="F20" i="11"/>
  <c r="H22" i="11"/>
  <c r="M39" i="1" s="1"/>
  <c r="C25" i="11"/>
  <c r="E27" i="11"/>
  <c r="G29" i="11"/>
  <c r="B32" i="11"/>
  <c r="D34" i="11"/>
  <c r="F36" i="11"/>
  <c r="H38" i="11"/>
  <c r="C41" i="11"/>
  <c r="E43" i="11"/>
  <c r="G45" i="11"/>
  <c r="B48" i="11"/>
  <c r="D50" i="11"/>
  <c r="F52" i="11"/>
  <c r="H54" i="11"/>
  <c r="C57" i="11"/>
  <c r="E59" i="11"/>
  <c r="G16" i="11"/>
  <c r="F14" i="11"/>
  <c r="G23" i="11"/>
  <c r="H32" i="11"/>
  <c r="B42" i="11"/>
  <c r="C51" i="11"/>
  <c r="B13" i="11"/>
  <c r="C22" i="11"/>
  <c r="D31" i="11"/>
  <c r="E40" i="11"/>
  <c r="F49" i="11"/>
  <c r="G58" i="11"/>
  <c r="C21" i="11"/>
  <c r="D30" i="11"/>
  <c r="E39" i="11"/>
  <c r="F48" i="11"/>
  <c r="G57" i="11"/>
  <c r="C28" i="11"/>
  <c r="E46" i="11"/>
  <c r="H59" i="11"/>
  <c r="B63" i="11"/>
  <c r="H65" i="11"/>
  <c r="D69" i="11"/>
  <c r="C72" i="11"/>
  <c r="B75" i="11"/>
  <c r="E78" i="11"/>
  <c r="D81" i="11"/>
  <c r="C84" i="11"/>
  <c r="F87" i="11"/>
  <c r="E90" i="11"/>
  <c r="D93" i="11"/>
  <c r="B15" i="11"/>
  <c r="E26" i="11"/>
  <c r="F35" i="11"/>
  <c r="G44" i="11"/>
  <c r="H53" i="11"/>
  <c r="H60" i="11"/>
  <c r="C63" i="11"/>
  <c r="E65" i="11"/>
  <c r="G67" i="11"/>
  <c r="B70" i="11"/>
  <c r="D72" i="11"/>
  <c r="F74" i="11"/>
  <c r="H76" i="11"/>
  <c r="C79" i="11"/>
  <c r="E81" i="11"/>
  <c r="G83" i="11"/>
  <c r="B86" i="11"/>
  <c r="D88" i="11"/>
  <c r="F90" i="11"/>
  <c r="H92" i="11"/>
  <c r="C95" i="11"/>
  <c r="F15" i="11"/>
  <c r="G24" i="11"/>
  <c r="H33" i="11"/>
  <c r="B43" i="11"/>
  <c r="C52" i="11"/>
  <c r="D60" i="11"/>
  <c r="G62" i="11"/>
  <c r="B65" i="11"/>
  <c r="D67" i="11"/>
  <c r="F69" i="11"/>
  <c r="H71" i="11"/>
  <c r="C74" i="11"/>
  <c r="E76" i="11"/>
  <c r="G78" i="11"/>
  <c r="B81" i="11"/>
  <c r="D83" i="11"/>
  <c r="F85" i="11"/>
  <c r="H87" i="11"/>
  <c r="C90" i="11"/>
  <c r="E92" i="11"/>
  <c r="G94" i="11"/>
  <c r="G20" i="11"/>
  <c r="D57" i="11"/>
  <c r="F68" i="11"/>
  <c r="G77" i="11"/>
  <c r="H86" i="11"/>
  <c r="B96" i="11"/>
  <c r="G98" i="11"/>
  <c r="B101" i="11"/>
  <c r="D103" i="11"/>
  <c r="F105" i="11"/>
  <c r="H107" i="11"/>
  <c r="C110" i="11"/>
  <c r="H16" i="11"/>
  <c r="G39" i="1" s="1"/>
  <c r="B26" i="11"/>
  <c r="C35" i="11"/>
  <c r="D44" i="11"/>
  <c r="E53" i="11"/>
  <c r="D15" i="11"/>
  <c r="E24" i="11"/>
  <c r="F33" i="11"/>
  <c r="G42" i="11"/>
  <c r="H51" i="11"/>
  <c r="D14" i="11"/>
  <c r="E23" i="11"/>
  <c r="F32" i="11"/>
  <c r="G41" i="11"/>
  <c r="H50" i="11"/>
  <c r="B60" i="11"/>
  <c r="B35" i="11"/>
  <c r="B51" i="11"/>
  <c r="G60" i="11"/>
  <c r="F63" i="11"/>
  <c r="B67" i="11"/>
  <c r="H69" i="11"/>
  <c r="G72" i="11"/>
  <c r="C76" i="11"/>
  <c r="B79" i="11"/>
  <c r="H81" i="11"/>
  <c r="D85" i="11"/>
  <c r="C88" i="11"/>
  <c r="B91" i="11"/>
  <c r="E94" i="11"/>
  <c r="D17" i="11"/>
  <c r="G28" i="11"/>
  <c r="H37" i="11"/>
  <c r="B47" i="11"/>
  <c r="C56" i="11"/>
  <c r="E61" i="11"/>
  <c r="G63" i="11"/>
  <c r="B66" i="11"/>
  <c r="D68" i="11"/>
  <c r="F70" i="11"/>
  <c r="H72" i="11"/>
  <c r="C75" i="11"/>
  <c r="E77" i="11"/>
  <c r="G79" i="11"/>
  <c r="B82" i="11"/>
  <c r="D84" i="11"/>
  <c r="F86" i="11"/>
  <c r="H88" i="11"/>
  <c r="C91" i="11"/>
  <c r="E93" i="11"/>
  <c r="G95" i="11"/>
  <c r="H17" i="11"/>
  <c r="H39" i="1" s="1"/>
  <c r="B27" i="11"/>
  <c r="C36" i="11"/>
  <c r="D45" i="11"/>
  <c r="E54" i="11"/>
  <c r="B61" i="11"/>
  <c r="D63" i="11"/>
  <c r="F65" i="11"/>
  <c r="H67" i="11"/>
  <c r="C70" i="11"/>
  <c r="E72" i="11"/>
  <c r="G74" i="11"/>
  <c r="B77" i="11"/>
  <c r="D79" i="11"/>
  <c r="F81" i="11"/>
  <c r="H83" i="11"/>
  <c r="C86" i="11"/>
  <c r="E88" i="11"/>
  <c r="G90" i="11"/>
  <c r="B93" i="11"/>
  <c r="D95" i="11"/>
  <c r="H29" i="11"/>
  <c r="G61" i="11"/>
  <c r="H70" i="11"/>
  <c r="B80" i="11"/>
  <c r="C89" i="11"/>
  <c r="B97" i="11"/>
  <c r="D99" i="11"/>
  <c r="F101" i="11"/>
  <c r="H103" i="11"/>
  <c r="C106" i="11"/>
  <c r="E108" i="11"/>
  <c r="G110" i="11"/>
  <c r="B113" i="11"/>
  <c r="C19" i="11"/>
  <c r="D28" i="11"/>
  <c r="E37" i="11"/>
  <c r="F46" i="11"/>
  <c r="G55" i="11"/>
  <c r="F17" i="11"/>
  <c r="G26" i="11"/>
  <c r="H35" i="11"/>
  <c r="B45" i="11"/>
  <c r="C54" i="11"/>
  <c r="F16" i="11"/>
  <c r="G25" i="11"/>
  <c r="H34" i="11"/>
  <c r="B44" i="11"/>
  <c r="C53" i="11"/>
  <c r="B19" i="11"/>
  <c r="D37" i="11"/>
  <c r="D53" i="11"/>
  <c r="D61" i="11"/>
  <c r="G64" i="11"/>
  <c r="F67" i="11"/>
  <c r="E70" i="11"/>
  <c r="H73" i="11"/>
  <c r="G76" i="11"/>
  <c r="F79" i="11"/>
  <c r="B83" i="11"/>
  <c r="H85" i="11"/>
  <c r="G88" i="11"/>
  <c r="C92" i="11"/>
  <c r="B95" i="11"/>
  <c r="F19" i="11"/>
  <c r="B31" i="11"/>
  <c r="C40" i="11"/>
  <c r="D49" i="11"/>
  <c r="E58" i="11"/>
  <c r="B62" i="11"/>
  <c r="D64" i="11"/>
  <c r="F66" i="11"/>
  <c r="H68" i="11"/>
  <c r="C71" i="11"/>
  <c r="E73" i="11"/>
  <c r="G75" i="11"/>
  <c r="B78" i="11"/>
  <c r="D80" i="11"/>
  <c r="F82" i="11"/>
  <c r="H84" i="11"/>
  <c r="C87" i="11"/>
  <c r="E89" i="11"/>
  <c r="G91" i="11"/>
  <c r="B94" i="11"/>
  <c r="D96" i="11"/>
  <c r="C20" i="11"/>
  <c r="D29" i="11"/>
  <c r="E38" i="11"/>
  <c r="F47" i="11"/>
  <c r="G56" i="11"/>
  <c r="F61" i="11"/>
  <c r="H63" i="11"/>
  <c r="C66" i="11"/>
  <c r="E68" i="11"/>
  <c r="G70" i="11"/>
  <c r="B73" i="11"/>
  <c r="D75" i="11"/>
  <c r="F77" i="11"/>
  <c r="H79" i="11"/>
  <c r="C82" i="11"/>
  <c r="E84" i="11"/>
  <c r="G86" i="11"/>
  <c r="B89" i="11"/>
  <c r="D91" i="11"/>
  <c r="F93" i="11"/>
  <c r="H95" i="11"/>
  <c r="B39" i="11"/>
  <c r="B64" i="11"/>
  <c r="C73" i="11"/>
  <c r="D82" i="11"/>
  <c r="E91" i="11"/>
  <c r="F97" i="11"/>
  <c r="H99" i="11"/>
  <c r="C102" i="11"/>
  <c r="E104" i="11"/>
  <c r="E21" i="11"/>
  <c r="B58" i="11"/>
  <c r="D47" i="11"/>
  <c r="C37" i="11"/>
  <c r="C44" i="11"/>
  <c r="C68" i="11"/>
  <c r="G80" i="11"/>
  <c r="G92" i="11"/>
  <c r="E42" i="11"/>
  <c r="H64" i="11"/>
  <c r="B74" i="11"/>
  <c r="C83" i="11"/>
  <c r="D92" i="11"/>
  <c r="F31" i="11"/>
  <c r="C62" i="11"/>
  <c r="D71" i="11"/>
  <c r="E80" i="11"/>
  <c r="F89" i="11"/>
  <c r="C48" i="11"/>
  <c r="G93" i="11"/>
  <c r="B105" i="11"/>
  <c r="F109" i="11"/>
  <c r="F113" i="11"/>
  <c r="H115" i="11"/>
  <c r="C118" i="11"/>
  <c r="E120" i="11"/>
  <c r="G122" i="11"/>
  <c r="B125" i="11"/>
  <c r="D127" i="11"/>
  <c r="F129" i="11"/>
  <c r="H131" i="11"/>
  <c r="H13" i="11"/>
  <c r="D39" i="1" s="1"/>
  <c r="E50" i="11"/>
  <c r="H66" i="11"/>
  <c r="B76" i="11"/>
  <c r="C85" i="11"/>
  <c r="D94" i="11"/>
  <c r="D98" i="11"/>
  <c r="F100" i="11"/>
  <c r="H102" i="11"/>
  <c r="C105" i="11"/>
  <c r="E107" i="11"/>
  <c r="G109" i="11"/>
  <c r="B112" i="11"/>
  <c r="D114" i="11"/>
  <c r="F116" i="11"/>
  <c r="H118" i="11"/>
  <c r="C121" i="11"/>
  <c r="E123" i="11"/>
  <c r="G125" i="11"/>
  <c r="B128" i="11"/>
  <c r="D130" i="11"/>
  <c r="F132" i="11"/>
  <c r="F43" i="11"/>
  <c r="C65" i="11"/>
  <c r="D74" i="11"/>
  <c r="E83" i="11"/>
  <c r="F92" i="11"/>
  <c r="H97" i="11"/>
  <c r="C100" i="11"/>
  <c r="E102" i="11"/>
  <c r="G104" i="11"/>
  <c r="B107" i="11"/>
  <c r="D109" i="11"/>
  <c r="F111" i="11"/>
  <c r="H113" i="11"/>
  <c r="C116" i="11"/>
  <c r="E118" i="11"/>
  <c r="G120" i="11"/>
  <c r="B123" i="11"/>
  <c r="D125" i="11"/>
  <c r="F127" i="11"/>
  <c r="H129" i="11"/>
  <c r="C132" i="11"/>
  <c r="G65" i="11"/>
  <c r="B98" i="11"/>
  <c r="C107" i="11"/>
  <c r="D116" i="11"/>
  <c r="E125" i="11"/>
  <c r="G133" i="11"/>
  <c r="B136" i="11"/>
  <c r="D138" i="11"/>
  <c r="F140" i="11"/>
  <c r="H142" i="11"/>
  <c r="C145" i="11"/>
  <c r="E147" i="11"/>
  <c r="G149" i="11"/>
  <c r="B152" i="11"/>
  <c r="D154" i="11"/>
  <c r="F156" i="11"/>
  <c r="H158" i="11"/>
  <c r="C161" i="11"/>
  <c r="E163" i="11"/>
  <c r="G165" i="11"/>
  <c r="B168" i="11"/>
  <c r="D170" i="11"/>
  <c r="F172" i="11"/>
  <c r="H174" i="11"/>
  <c r="C177" i="11"/>
  <c r="E179" i="11"/>
  <c r="G181" i="11"/>
  <c r="B184" i="11"/>
  <c r="D186" i="11"/>
  <c r="F188" i="11"/>
  <c r="H190" i="11"/>
  <c r="C193" i="11"/>
  <c r="E195" i="11"/>
  <c r="G197" i="11"/>
  <c r="B200" i="11"/>
  <c r="D202" i="11"/>
  <c r="F204" i="11"/>
  <c r="H206" i="11"/>
  <c r="C209" i="11"/>
  <c r="E211" i="11"/>
  <c r="G213" i="11"/>
  <c r="B55" i="11"/>
  <c r="E95" i="11"/>
  <c r="E105" i="11"/>
  <c r="F114" i="11"/>
  <c r="G123" i="11"/>
  <c r="H132" i="11"/>
  <c r="F135" i="11"/>
  <c r="H137" i="11"/>
  <c r="F30" i="11"/>
  <c r="H19" i="11"/>
  <c r="J39" i="1" s="1"/>
  <c r="E56" i="11"/>
  <c r="D46" i="11"/>
  <c r="F55" i="11"/>
  <c r="F71" i="11"/>
  <c r="F83" i="11"/>
  <c r="F95" i="11"/>
  <c r="F51" i="11"/>
  <c r="C67" i="11"/>
  <c r="D76" i="11"/>
  <c r="E85" i="11"/>
  <c r="F94" i="11"/>
  <c r="G40" i="11"/>
  <c r="E64" i="11"/>
  <c r="F73" i="11"/>
  <c r="G82" i="11"/>
  <c r="H91" i="11"/>
  <c r="D66" i="11"/>
  <c r="C98" i="11"/>
  <c r="G106" i="11"/>
  <c r="D111" i="11"/>
  <c r="C114" i="11"/>
  <c r="E116" i="11"/>
  <c r="G118" i="11"/>
  <c r="B121" i="11"/>
  <c r="D123" i="11"/>
  <c r="F125" i="11"/>
  <c r="H127" i="11"/>
  <c r="C130" i="11"/>
  <c r="E132" i="11"/>
  <c r="B23" i="11"/>
  <c r="F59" i="11"/>
  <c r="C69" i="11"/>
  <c r="D78" i="11"/>
  <c r="E87" i="11"/>
  <c r="F96" i="11"/>
  <c r="H98" i="11"/>
  <c r="C101" i="11"/>
  <c r="E103" i="11"/>
  <c r="G105" i="11"/>
  <c r="B108" i="11"/>
  <c r="D110" i="11"/>
  <c r="F112" i="11"/>
  <c r="H114" i="11"/>
  <c r="C117" i="11"/>
  <c r="E119" i="11"/>
  <c r="G121" i="11"/>
  <c r="B124" i="11"/>
  <c r="D126" i="11"/>
  <c r="F128" i="11"/>
  <c r="H130" i="11"/>
  <c r="C16" i="11"/>
  <c r="G52" i="11"/>
  <c r="E67" i="11"/>
  <c r="F76" i="11"/>
  <c r="G85" i="11"/>
  <c r="H94" i="11"/>
  <c r="E98" i="11"/>
  <c r="G100" i="11"/>
  <c r="B103" i="11"/>
  <c r="D105" i="11"/>
  <c r="F107" i="11"/>
  <c r="H109" i="11"/>
  <c r="C112" i="11"/>
  <c r="E114" i="11"/>
  <c r="G116" i="11"/>
  <c r="B119" i="11"/>
  <c r="D121" i="11"/>
  <c r="F123" i="11"/>
  <c r="H125" i="11"/>
  <c r="C128" i="11"/>
  <c r="E130" i="11"/>
  <c r="G132" i="11"/>
  <c r="H74" i="11"/>
  <c r="D100" i="11"/>
  <c r="E109" i="11"/>
  <c r="F118" i="11"/>
  <c r="G127" i="11"/>
  <c r="D134" i="11"/>
  <c r="F136" i="11"/>
  <c r="H138" i="11"/>
  <c r="C141" i="11"/>
  <c r="E143" i="11"/>
  <c r="G145" i="11"/>
  <c r="B148" i="11"/>
  <c r="D150" i="11"/>
  <c r="F152" i="11"/>
  <c r="H154" i="11"/>
  <c r="C157" i="11"/>
  <c r="E159" i="11"/>
  <c r="G161" i="11"/>
  <c r="B164" i="11"/>
  <c r="D166" i="11"/>
  <c r="F168" i="11"/>
  <c r="H170" i="11"/>
  <c r="C173" i="11"/>
  <c r="E175" i="11"/>
  <c r="G177" i="11"/>
  <c r="B180" i="11"/>
  <c r="D182" i="11"/>
  <c r="F184" i="11"/>
  <c r="H186" i="11"/>
  <c r="C189" i="11"/>
  <c r="E191" i="11"/>
  <c r="G193" i="11"/>
  <c r="B196" i="11"/>
  <c r="D198" i="11"/>
  <c r="F200" i="11"/>
  <c r="H202" i="11"/>
  <c r="C205" i="11"/>
  <c r="E207" i="11"/>
  <c r="G209" i="11"/>
  <c r="B212" i="11"/>
  <c r="D214" i="11"/>
  <c r="B68" i="11"/>
  <c r="F98" i="11"/>
  <c r="G107" i="11"/>
  <c r="H116" i="11"/>
  <c r="B126" i="11"/>
  <c r="H133" i="11"/>
  <c r="C136" i="11"/>
  <c r="E138" i="11"/>
  <c r="G140" i="11"/>
  <c r="B143" i="11"/>
  <c r="D145" i="11"/>
  <c r="F147" i="11"/>
  <c r="H149" i="11"/>
  <c r="C152" i="11"/>
  <c r="E154" i="11"/>
  <c r="G156" i="11"/>
  <c r="B159" i="11"/>
  <c r="D161" i="11"/>
  <c r="F163" i="11"/>
  <c r="H165" i="11"/>
  <c r="C168" i="11"/>
  <c r="E170" i="11"/>
  <c r="G172" i="11"/>
  <c r="B175" i="11"/>
  <c r="D177" i="11"/>
  <c r="F179" i="11"/>
  <c r="H181" i="11"/>
  <c r="C184" i="11"/>
  <c r="E186" i="11"/>
  <c r="G188" i="11"/>
  <c r="B191" i="11"/>
  <c r="D193" i="11"/>
  <c r="F195" i="11"/>
  <c r="H197" i="11"/>
  <c r="C200" i="11"/>
  <c r="E202" i="11"/>
  <c r="G204" i="11"/>
  <c r="B207" i="11"/>
  <c r="D209" i="11"/>
  <c r="F211" i="11"/>
  <c r="H213" i="11"/>
  <c r="C216" i="11"/>
  <c r="F27" i="11"/>
  <c r="F88" i="11"/>
  <c r="G103" i="11"/>
  <c r="H112" i="11"/>
  <c r="B122" i="11"/>
  <c r="C131" i="11"/>
  <c r="C135" i="11"/>
  <c r="E137" i="11"/>
  <c r="G139" i="11"/>
  <c r="B142" i="11"/>
  <c r="D144" i="11"/>
  <c r="F146" i="11"/>
  <c r="H148" i="11"/>
  <c r="G39" i="11"/>
  <c r="B29" i="11"/>
  <c r="H18" i="11"/>
  <c r="I39" i="1" s="1"/>
  <c r="E55" i="11"/>
  <c r="E62" i="11"/>
  <c r="E74" i="11"/>
  <c r="E86" i="11"/>
  <c r="C24" i="11"/>
  <c r="C60" i="11"/>
  <c r="E69" i="11"/>
  <c r="F78" i="11"/>
  <c r="G87" i="11"/>
  <c r="D13" i="11"/>
  <c r="H49" i="11"/>
  <c r="G66" i="11"/>
  <c r="H75" i="11"/>
  <c r="B85" i="11"/>
  <c r="C94" i="11"/>
  <c r="E75" i="11"/>
  <c r="E100" i="11"/>
  <c r="D107" i="11"/>
  <c r="H111" i="11"/>
  <c r="G114" i="11"/>
  <c r="B117" i="11"/>
  <c r="D119" i="11"/>
  <c r="F121" i="11"/>
  <c r="H123" i="11"/>
  <c r="H48" i="11"/>
  <c r="D65" i="11"/>
  <c r="F62" i="11"/>
  <c r="E22" i="11"/>
  <c r="D87" i="11"/>
  <c r="B109" i="11"/>
  <c r="H119" i="11"/>
  <c r="G126" i="11"/>
  <c r="D131" i="11"/>
  <c r="D41" i="11"/>
  <c r="G73" i="11"/>
  <c r="B92" i="11"/>
  <c r="B100" i="11"/>
  <c r="F104" i="11"/>
  <c r="C109" i="11"/>
  <c r="G113" i="11"/>
  <c r="D118" i="11"/>
  <c r="H122" i="11"/>
  <c r="E127" i="11"/>
  <c r="B132" i="11"/>
  <c r="H62" i="11"/>
  <c r="C81" i="11"/>
  <c r="D97" i="11"/>
  <c r="H101" i="11"/>
  <c r="E106" i="11"/>
  <c r="B111" i="11"/>
  <c r="F115" i="11"/>
  <c r="C120" i="11"/>
  <c r="G124" i="11"/>
  <c r="D129" i="11"/>
  <c r="H45" i="11"/>
  <c r="H104" i="11"/>
  <c r="C123" i="11"/>
  <c r="E135" i="11"/>
  <c r="B140" i="11"/>
  <c r="F144" i="11"/>
  <c r="C149" i="11"/>
  <c r="G153" i="11"/>
  <c r="D158" i="11"/>
  <c r="H162" i="11"/>
  <c r="E167" i="11"/>
  <c r="B172" i="11"/>
  <c r="F176" i="11"/>
  <c r="C181" i="11"/>
  <c r="G185" i="11"/>
  <c r="D190" i="11"/>
  <c r="H194" i="11"/>
  <c r="E199" i="11"/>
  <c r="B204" i="11"/>
  <c r="F208" i="11"/>
  <c r="C213" i="11"/>
  <c r="D86" i="11"/>
  <c r="D112" i="11"/>
  <c r="F130" i="11"/>
  <c r="D137" i="11"/>
  <c r="D141" i="11"/>
  <c r="C144" i="11"/>
  <c r="B147" i="11"/>
  <c r="E150" i="11"/>
  <c r="D153" i="11"/>
  <c r="C156" i="11"/>
  <c r="F159" i="11"/>
  <c r="E162" i="11"/>
  <c r="D165" i="11"/>
  <c r="G168" i="11"/>
  <c r="F171" i="11"/>
  <c r="E174" i="11"/>
  <c r="H177" i="11"/>
  <c r="G180" i="11"/>
  <c r="F183" i="11"/>
  <c r="B187" i="11"/>
  <c r="H189" i="11"/>
  <c r="G192" i="11"/>
  <c r="C196" i="11"/>
  <c r="B199" i="11"/>
  <c r="H201" i="11"/>
  <c r="D205" i="11"/>
  <c r="C208" i="11"/>
  <c r="B211" i="11"/>
  <c r="E214" i="11"/>
  <c r="D217" i="11"/>
  <c r="E79" i="11"/>
  <c r="B106" i="11"/>
  <c r="E117" i="11"/>
  <c r="H128" i="11"/>
  <c r="G135" i="11"/>
  <c r="C38" i="11"/>
  <c r="D77" i="11"/>
  <c r="G71" i="11"/>
  <c r="B59" i="11"/>
  <c r="E96" i="11"/>
  <c r="E112" i="11"/>
  <c r="C122" i="11"/>
  <c r="E128" i="11"/>
  <c r="B133" i="11"/>
  <c r="D62" i="11"/>
  <c r="F80" i="11"/>
  <c r="C97" i="11"/>
  <c r="G101" i="11"/>
  <c r="D106" i="11"/>
  <c r="H110" i="11"/>
  <c r="E115" i="11"/>
  <c r="B120" i="11"/>
  <c r="F124" i="11"/>
  <c r="C129" i="11"/>
  <c r="D25" i="11"/>
  <c r="G69" i="11"/>
  <c r="B88" i="11"/>
  <c r="B99" i="11"/>
  <c r="F103" i="11"/>
  <c r="C108" i="11"/>
  <c r="G112" i="11"/>
  <c r="D117" i="11"/>
  <c r="H121" i="11"/>
  <c r="E126" i="11"/>
  <c r="B131" i="11"/>
  <c r="B84" i="11"/>
  <c r="G111" i="11"/>
  <c r="B130" i="11"/>
  <c r="C137" i="11"/>
  <c r="G141" i="11"/>
  <c r="D146" i="11"/>
  <c r="H150" i="11"/>
  <c r="E155" i="11"/>
  <c r="B160" i="11"/>
  <c r="F164" i="11"/>
  <c r="C169" i="11"/>
  <c r="G173" i="11"/>
  <c r="D178" i="11"/>
  <c r="H182" i="11"/>
  <c r="E187" i="11"/>
  <c r="B192" i="11"/>
  <c r="F196" i="11"/>
  <c r="C201" i="11"/>
  <c r="G205" i="11"/>
  <c r="D210" i="11"/>
  <c r="H214" i="11"/>
  <c r="H100" i="11"/>
  <c r="C119" i="11"/>
  <c r="E134" i="11"/>
  <c r="B139" i="11"/>
  <c r="H141" i="11"/>
  <c r="G144" i="11"/>
  <c r="C148" i="11"/>
  <c r="B151" i="11"/>
  <c r="H153" i="11"/>
  <c r="D157" i="11"/>
  <c r="C160" i="11"/>
  <c r="B163" i="11"/>
  <c r="E166" i="11"/>
  <c r="D169" i="11"/>
  <c r="C172" i="11"/>
  <c r="F175" i="11"/>
  <c r="E178" i="11"/>
  <c r="D181" i="11"/>
  <c r="G184" i="11"/>
  <c r="F187" i="11"/>
  <c r="E190" i="11"/>
  <c r="H193" i="11"/>
  <c r="G196" i="11"/>
  <c r="F199" i="11"/>
  <c r="B203" i="11"/>
  <c r="H205" i="11"/>
  <c r="B28" i="11"/>
  <c r="H89" i="11"/>
  <c r="H80" i="11"/>
  <c r="B69" i="11"/>
  <c r="F84" i="11"/>
  <c r="D115" i="11"/>
  <c r="E124" i="11"/>
  <c r="B129" i="11"/>
  <c r="F133" i="11"/>
  <c r="F64" i="11"/>
  <c r="H82" i="11"/>
  <c r="G97" i="11"/>
  <c r="D102" i="11"/>
  <c r="H106" i="11"/>
  <c r="E111" i="11"/>
  <c r="B116" i="11"/>
  <c r="F120" i="11"/>
  <c r="C125" i="11"/>
  <c r="G129" i="11"/>
  <c r="E34" i="11"/>
  <c r="B72" i="11"/>
  <c r="D90" i="11"/>
  <c r="F99" i="11"/>
  <c r="C104" i="11"/>
  <c r="G108" i="11"/>
  <c r="D113" i="11"/>
  <c r="H117" i="11"/>
  <c r="E122" i="11"/>
  <c r="B127" i="11"/>
  <c r="F131" i="11"/>
  <c r="C93" i="11"/>
  <c r="B114" i="11"/>
  <c r="D132" i="11"/>
  <c r="G137" i="11"/>
  <c r="D142" i="11"/>
  <c r="H146" i="11"/>
  <c r="E151" i="11"/>
  <c r="B156" i="11"/>
  <c r="F160" i="11"/>
  <c r="C165" i="11"/>
  <c r="G169" i="11"/>
  <c r="D174" i="11"/>
  <c r="H178" i="11"/>
  <c r="E183" i="11"/>
  <c r="B188" i="11"/>
  <c r="F192" i="11"/>
  <c r="C197" i="11"/>
  <c r="G201" i="11"/>
  <c r="D206" i="11"/>
  <c r="H210" i="11"/>
  <c r="E18" i="11"/>
  <c r="C103" i="11"/>
  <c r="E121" i="11"/>
  <c r="B135" i="11"/>
  <c r="F139" i="11"/>
  <c r="E142" i="11"/>
  <c r="H145" i="11"/>
  <c r="G148" i="11"/>
  <c r="F151" i="11"/>
  <c r="B155" i="11"/>
  <c r="H157" i="11"/>
  <c r="G160" i="11"/>
  <c r="C164" i="11"/>
  <c r="B167" i="11"/>
  <c r="H169" i="11"/>
  <c r="D173" i="11"/>
  <c r="C176" i="11"/>
  <c r="B179" i="11"/>
  <c r="E182" i="11"/>
  <c r="D185" i="11"/>
  <c r="C188" i="11"/>
  <c r="F191" i="11"/>
  <c r="E194" i="11"/>
  <c r="D197" i="11"/>
  <c r="G200" i="11"/>
  <c r="F203" i="11"/>
  <c r="E206" i="11"/>
  <c r="H209" i="11"/>
  <c r="G212" i="11"/>
  <c r="F215" i="11"/>
  <c r="C61" i="11"/>
  <c r="C99" i="11"/>
  <c r="F110" i="11"/>
  <c r="D124" i="11"/>
  <c r="B134" i="11"/>
  <c r="H25" i="11"/>
  <c r="P39" i="1" s="1"/>
  <c r="G102" i="11"/>
  <c r="C32" i="11"/>
  <c r="B104" i="11"/>
  <c r="D122" i="11"/>
  <c r="H78" i="11"/>
  <c r="E110" i="11"/>
  <c r="G128" i="11"/>
  <c r="H134" i="11"/>
  <c r="C153" i="11"/>
  <c r="E171" i="11"/>
  <c r="G189" i="11"/>
  <c r="B208" i="11"/>
  <c r="D128" i="11"/>
  <c r="E146" i="11"/>
  <c r="E158" i="11"/>
  <c r="B171" i="11"/>
  <c r="B183" i="11"/>
  <c r="B195" i="11"/>
  <c r="F207" i="11"/>
  <c r="D213" i="11"/>
  <c r="D70" i="11"/>
  <c r="C115" i="11"/>
  <c r="F134" i="11"/>
  <c r="F138" i="11"/>
  <c r="E141" i="11"/>
  <c r="H144" i="11"/>
  <c r="G147" i="11"/>
  <c r="F150" i="11"/>
  <c r="H152" i="11"/>
  <c r="C155" i="11"/>
  <c r="E157" i="11"/>
  <c r="G159" i="11"/>
  <c r="B162" i="11"/>
  <c r="D164" i="11"/>
  <c r="F166" i="11"/>
  <c r="H168" i="11"/>
  <c r="C171" i="11"/>
  <c r="E173" i="11"/>
  <c r="G175" i="11"/>
  <c r="B178" i="11"/>
  <c r="D180" i="11"/>
  <c r="F182" i="11"/>
  <c r="H184" i="11"/>
  <c r="C187" i="11"/>
  <c r="E189" i="11"/>
  <c r="G191" i="11"/>
  <c r="B194" i="11"/>
  <c r="D196" i="11"/>
  <c r="F198" i="11"/>
  <c r="H200" i="11"/>
  <c r="C203" i="11"/>
  <c r="E205" i="11"/>
  <c r="G207" i="11"/>
  <c r="B210" i="11"/>
  <c r="D212" i="11"/>
  <c r="F214" i="11"/>
  <c r="B102" i="11"/>
  <c r="G134" i="11"/>
  <c r="H143" i="11"/>
  <c r="B153" i="11"/>
  <c r="C162" i="11"/>
  <c r="D171" i="11"/>
  <c r="E180" i="11"/>
  <c r="F189" i="11"/>
  <c r="G198" i="11"/>
  <c r="H207" i="11"/>
  <c r="B216" i="11"/>
  <c r="H218" i="11"/>
  <c r="C221" i="11"/>
  <c r="E223" i="11"/>
  <c r="G225" i="11"/>
  <c r="B228" i="11"/>
  <c r="D230" i="11"/>
  <c r="F232" i="11"/>
  <c r="H234" i="11"/>
  <c r="C237" i="11"/>
  <c r="E239" i="11"/>
  <c r="G241" i="11"/>
  <c r="B244" i="11"/>
  <c r="D246" i="11"/>
  <c r="F248" i="11"/>
  <c r="H250" i="11"/>
  <c r="C253" i="11"/>
  <c r="E255" i="11"/>
  <c r="G257" i="11"/>
  <c r="B260" i="11"/>
  <c r="D262" i="11"/>
  <c r="F264" i="11"/>
  <c r="H266" i="11"/>
  <c r="C269" i="11"/>
  <c r="E271" i="11"/>
  <c r="G273" i="11"/>
  <c r="B276" i="11"/>
  <c r="D278" i="11"/>
  <c r="F280" i="11"/>
  <c r="H282" i="11"/>
  <c r="C285" i="11"/>
  <c r="D104" i="11"/>
  <c r="D135" i="11"/>
  <c r="E144" i="11"/>
  <c r="F153" i="11"/>
  <c r="G162" i="11"/>
  <c r="H171" i="11"/>
  <c r="B181" i="11"/>
  <c r="C190" i="11"/>
  <c r="D199" i="11"/>
  <c r="E208" i="11"/>
  <c r="D216" i="11"/>
  <c r="B219" i="11"/>
  <c r="D221" i="11"/>
  <c r="F223" i="11"/>
  <c r="H225" i="11"/>
  <c r="C228" i="11"/>
  <c r="E230" i="11"/>
  <c r="G232" i="11"/>
  <c r="B235" i="11"/>
  <c r="D237" i="11"/>
  <c r="F239" i="11"/>
  <c r="H241" i="11"/>
  <c r="C244" i="11"/>
  <c r="E246" i="11"/>
  <c r="G248" i="11"/>
  <c r="B251" i="11"/>
  <c r="D253" i="11"/>
  <c r="F255" i="11"/>
  <c r="H257" i="11"/>
  <c r="C260" i="11"/>
  <c r="E262" i="11"/>
  <c r="G264" i="11"/>
  <c r="B267" i="11"/>
  <c r="D269" i="11"/>
  <c r="F271" i="11"/>
  <c r="H273" i="11"/>
  <c r="C276" i="11"/>
  <c r="E278" i="11"/>
  <c r="G280" i="11"/>
  <c r="B283" i="11"/>
  <c r="D285" i="11"/>
  <c r="F287" i="11"/>
  <c r="E97" i="11"/>
  <c r="E133" i="11"/>
  <c r="G142" i="11"/>
  <c r="H151" i="11"/>
  <c r="B161" i="11"/>
  <c r="C170" i="11"/>
  <c r="D179" i="11"/>
  <c r="E188" i="11"/>
  <c r="F197" i="11"/>
  <c r="G206" i="11"/>
  <c r="E215" i="11"/>
  <c r="F218" i="11"/>
  <c r="H220" i="11"/>
  <c r="C223" i="11"/>
  <c r="E225" i="11"/>
  <c r="G227" i="11"/>
  <c r="B230" i="11"/>
  <c r="D232" i="11"/>
  <c r="F234" i="11"/>
  <c r="H236" i="11"/>
  <c r="C239" i="11"/>
  <c r="E241" i="11"/>
  <c r="G243" i="11"/>
  <c r="B246" i="11"/>
  <c r="D248" i="11"/>
  <c r="F250" i="11"/>
  <c r="H252" i="11"/>
  <c r="C255" i="11"/>
  <c r="E257" i="11"/>
  <c r="G259" i="11"/>
  <c r="D33" i="11"/>
  <c r="F117" i="11"/>
  <c r="E71" i="11"/>
  <c r="F108" i="11"/>
  <c r="H126" i="11"/>
  <c r="G96" i="11"/>
  <c r="B115" i="11"/>
  <c r="D133" i="11"/>
  <c r="E139" i="11"/>
  <c r="G157" i="11"/>
  <c r="B176" i="11"/>
  <c r="D194" i="11"/>
  <c r="F212" i="11"/>
  <c r="G136" i="11"/>
  <c r="D149" i="11"/>
  <c r="H161" i="11"/>
  <c r="H173" i="11"/>
  <c r="H185" i="11"/>
  <c r="E198" i="11"/>
  <c r="G208" i="11"/>
  <c r="B215" i="11"/>
  <c r="H96" i="11"/>
  <c r="G119" i="11"/>
  <c r="D136" i="11"/>
  <c r="C139" i="11"/>
  <c r="F142" i="11"/>
  <c r="E145" i="11"/>
  <c r="D148" i="11"/>
  <c r="C151" i="11"/>
  <c r="E153" i="11"/>
  <c r="G155" i="11"/>
  <c r="B158" i="11"/>
  <c r="D160" i="11"/>
  <c r="F162" i="11"/>
  <c r="H164" i="11"/>
  <c r="C167" i="11"/>
  <c r="E169" i="11"/>
  <c r="G171" i="11"/>
  <c r="B174" i="11"/>
  <c r="D176" i="11"/>
  <c r="F178" i="11"/>
  <c r="H180" i="11"/>
  <c r="C183" i="11"/>
  <c r="E185" i="11"/>
  <c r="G187" i="11"/>
  <c r="B190" i="11"/>
  <c r="D192" i="11"/>
  <c r="F194" i="11"/>
  <c r="H196" i="11"/>
  <c r="C199" i="11"/>
  <c r="E201" i="11"/>
  <c r="G203" i="11"/>
  <c r="B206" i="11"/>
  <c r="D208" i="11"/>
  <c r="F210" i="11"/>
  <c r="H212" i="11"/>
  <c r="C215" i="11"/>
  <c r="C111" i="11"/>
  <c r="B137" i="11"/>
  <c r="C146" i="11"/>
  <c r="D155" i="11"/>
  <c r="E164" i="11"/>
  <c r="F173" i="11"/>
  <c r="G182" i="11"/>
  <c r="H191" i="11"/>
  <c r="B201" i="11"/>
  <c r="C210" i="11"/>
  <c r="H216" i="11"/>
  <c r="E219" i="11"/>
  <c r="G221" i="11"/>
  <c r="B224" i="11"/>
  <c r="D226" i="11"/>
  <c r="F228" i="11"/>
  <c r="H230" i="11"/>
  <c r="C233" i="11"/>
  <c r="E235" i="11"/>
  <c r="G237" i="11"/>
  <c r="B240" i="11"/>
  <c r="D242" i="11"/>
  <c r="F244" i="11"/>
  <c r="H246" i="11"/>
  <c r="C249" i="11"/>
  <c r="E251" i="11"/>
  <c r="G253" i="11"/>
  <c r="B256" i="11"/>
  <c r="D258" i="11"/>
  <c r="F260" i="11"/>
  <c r="H262" i="11"/>
  <c r="C265" i="11"/>
  <c r="E267" i="11"/>
  <c r="G269" i="11"/>
  <c r="B272" i="11"/>
  <c r="D274" i="11"/>
  <c r="F276" i="11"/>
  <c r="H278" i="11"/>
  <c r="C281" i="11"/>
  <c r="E283" i="11"/>
  <c r="G285" i="11"/>
  <c r="E113" i="11"/>
  <c r="F137" i="11"/>
  <c r="G146" i="11"/>
  <c r="H155" i="11"/>
  <c r="B165" i="11"/>
  <c r="C174" i="11"/>
  <c r="D183" i="11"/>
  <c r="E192" i="11"/>
  <c r="F201" i="11"/>
  <c r="G210" i="11"/>
  <c r="B217" i="11"/>
  <c r="F219" i="11"/>
  <c r="H221" i="11"/>
  <c r="C224" i="11"/>
  <c r="E226" i="11"/>
  <c r="G228" i="11"/>
  <c r="B231" i="11"/>
  <c r="D233" i="11"/>
  <c r="F235" i="11"/>
  <c r="H237" i="11"/>
  <c r="C240" i="11"/>
  <c r="E242" i="11"/>
  <c r="G244" i="11"/>
  <c r="B247" i="11"/>
  <c r="D249" i="11"/>
  <c r="F251" i="11"/>
  <c r="H253" i="11"/>
  <c r="C256" i="11"/>
  <c r="E258" i="11"/>
  <c r="G260" i="11"/>
  <c r="B263" i="11"/>
  <c r="D265" i="11"/>
  <c r="F267" i="11"/>
  <c r="H269" i="11"/>
  <c r="C272" i="11"/>
  <c r="E274" i="11"/>
  <c r="G276" i="11"/>
  <c r="B279" i="11"/>
  <c r="D281" i="11"/>
  <c r="F283" i="11"/>
  <c r="H285" i="11"/>
  <c r="C288" i="11"/>
  <c r="F106" i="11"/>
  <c r="H135" i="11"/>
  <c r="B145" i="11"/>
  <c r="C154" i="11"/>
  <c r="D163" i="11"/>
  <c r="E172" i="11"/>
  <c r="F181" i="11"/>
  <c r="G190" i="11"/>
  <c r="H199" i="11"/>
  <c r="B209" i="11"/>
  <c r="E216" i="11"/>
  <c r="C219" i="11"/>
  <c r="E221" i="11"/>
  <c r="G223" i="11"/>
  <c r="B226" i="11"/>
  <c r="D228" i="11"/>
  <c r="F230" i="11"/>
  <c r="H232" i="11"/>
  <c r="C235" i="11"/>
  <c r="E237" i="11"/>
  <c r="G239" i="11"/>
  <c r="B242" i="11"/>
  <c r="D244" i="11"/>
  <c r="F246" i="11"/>
  <c r="H248" i="11"/>
  <c r="C251" i="11"/>
  <c r="E253" i="11"/>
  <c r="G255" i="11"/>
  <c r="B258" i="11"/>
  <c r="D260" i="11"/>
  <c r="F262" i="11"/>
  <c r="H264" i="11"/>
  <c r="C267" i="11"/>
  <c r="E269" i="11"/>
  <c r="G271" i="11"/>
  <c r="B274" i="11"/>
  <c r="D276" i="11"/>
  <c r="F278" i="11"/>
  <c r="H280" i="11"/>
  <c r="C283" i="11"/>
  <c r="E285" i="11"/>
  <c r="G287" i="11"/>
  <c r="B118" i="11"/>
  <c r="C166" i="11"/>
  <c r="G202" i="11"/>
  <c r="C222" i="11"/>
  <c r="D231" i="11"/>
  <c r="E240" i="11"/>
  <c r="F249" i="11"/>
  <c r="G258" i="11"/>
  <c r="H267" i="11"/>
  <c r="B277" i="11"/>
  <c r="C286" i="11"/>
  <c r="B290" i="11"/>
  <c r="D292" i="11"/>
  <c r="F294" i="11"/>
  <c r="H296" i="11"/>
  <c r="C299" i="11"/>
  <c r="E301" i="11"/>
  <c r="G303" i="11"/>
  <c r="B306" i="11"/>
  <c r="D308" i="11"/>
  <c r="F310" i="11"/>
  <c r="H312" i="11"/>
  <c r="C315" i="11"/>
  <c r="E317" i="11"/>
  <c r="G319" i="11"/>
  <c r="B322" i="11"/>
  <c r="D324" i="11"/>
  <c r="F326" i="11"/>
  <c r="H328" i="11"/>
  <c r="C331" i="11"/>
  <c r="E333" i="11"/>
  <c r="G335" i="11"/>
  <c r="B338" i="11"/>
  <c r="D340" i="11"/>
  <c r="F342" i="11"/>
  <c r="H344" i="11"/>
  <c r="C347" i="11"/>
  <c r="E349" i="11"/>
  <c r="G351" i="11"/>
  <c r="B354" i="11"/>
  <c r="D356" i="11"/>
  <c r="F358" i="11"/>
  <c r="H360" i="11"/>
  <c r="B141" i="11"/>
  <c r="F177" i="11"/>
  <c r="C214" i="11"/>
  <c r="B225" i="11"/>
  <c r="C234" i="11"/>
  <c r="D243" i="11"/>
  <c r="E252" i="11"/>
  <c r="F261" i="11"/>
  <c r="G270" i="11"/>
  <c r="H279" i="11"/>
  <c r="E287" i="11"/>
  <c r="G290" i="11"/>
  <c r="B293" i="11"/>
  <c r="D295" i="11"/>
  <c r="F297" i="11"/>
  <c r="H299" i="11"/>
  <c r="C302" i="11"/>
  <c r="E304" i="11"/>
  <c r="G306" i="11"/>
  <c r="B309" i="11"/>
  <c r="D311" i="11"/>
  <c r="F313" i="11"/>
  <c r="H315" i="11"/>
  <c r="C318" i="11"/>
  <c r="E320" i="11"/>
  <c r="G322" i="11"/>
  <c r="B90" i="11"/>
  <c r="C126" i="11"/>
  <c r="G89" i="11"/>
  <c r="C113" i="11"/>
  <c r="E131" i="11"/>
  <c r="D101" i="11"/>
  <c r="F119" i="11"/>
  <c r="F102" i="11"/>
  <c r="B144" i="11"/>
  <c r="D162" i="11"/>
  <c r="F180" i="11"/>
  <c r="H198" i="11"/>
  <c r="C77" i="11"/>
  <c r="C140" i="11"/>
  <c r="G152" i="11"/>
  <c r="G164" i="11"/>
  <c r="G176" i="11"/>
  <c r="D189" i="11"/>
  <c r="D201" i="11"/>
  <c r="E210" i="11"/>
  <c r="G216" i="11"/>
  <c r="E101" i="11"/>
  <c r="F126" i="11"/>
  <c r="H136" i="11"/>
  <c r="D140" i="11"/>
  <c r="C143" i="11"/>
  <c r="B146" i="11"/>
  <c r="E149" i="11"/>
  <c r="G151" i="11"/>
  <c r="B154" i="11"/>
  <c r="D156" i="11"/>
  <c r="F158" i="11"/>
  <c r="H160" i="11"/>
  <c r="C163" i="11"/>
  <c r="E165" i="11"/>
  <c r="G167" i="11"/>
  <c r="B170" i="11"/>
  <c r="D172" i="11"/>
  <c r="F174" i="11"/>
  <c r="H176" i="11"/>
  <c r="C179" i="11"/>
  <c r="E181" i="11"/>
  <c r="G183" i="11"/>
  <c r="B186" i="11"/>
  <c r="D188" i="11"/>
  <c r="F190" i="11"/>
  <c r="H192" i="11"/>
  <c r="C195" i="11"/>
  <c r="E197" i="11"/>
  <c r="G199" i="11"/>
  <c r="B202" i="11"/>
  <c r="D204" i="11"/>
  <c r="F206" i="11"/>
  <c r="H208" i="11"/>
  <c r="C211" i="11"/>
  <c r="E213" i="11"/>
  <c r="G215" i="11"/>
  <c r="D120" i="11"/>
  <c r="D139" i="11"/>
  <c r="E148" i="11"/>
  <c r="F157" i="11"/>
  <c r="G166" i="11"/>
  <c r="H175" i="11"/>
  <c r="B185" i="11"/>
  <c r="C194" i="11"/>
  <c r="D203" i="11"/>
  <c r="E212" i="11"/>
  <c r="F217" i="11"/>
  <c r="B220" i="11"/>
  <c r="D222" i="11"/>
  <c r="F224" i="11"/>
  <c r="H226" i="11"/>
  <c r="C229" i="11"/>
  <c r="E231" i="11"/>
  <c r="G233" i="11"/>
  <c r="B236" i="11"/>
  <c r="D238" i="11"/>
  <c r="F240" i="11"/>
  <c r="H242" i="11"/>
  <c r="C245" i="11"/>
  <c r="E247" i="11"/>
  <c r="G249" i="11"/>
  <c r="B252" i="11"/>
  <c r="D254" i="11"/>
  <c r="F256" i="11"/>
  <c r="H258" i="11"/>
  <c r="C261" i="11"/>
  <c r="E263" i="11"/>
  <c r="G265" i="11"/>
  <c r="B268" i="11"/>
  <c r="D270" i="11"/>
  <c r="F272" i="11"/>
  <c r="H274" i="11"/>
  <c r="C277" i="11"/>
  <c r="E279" i="11"/>
  <c r="G281" i="11"/>
  <c r="B284" i="11"/>
  <c r="G36" i="11"/>
  <c r="F122" i="11"/>
  <c r="H139" i="11"/>
  <c r="B149" i="11"/>
  <c r="C158" i="11"/>
  <c r="D167" i="11"/>
  <c r="E176" i="11"/>
  <c r="F185" i="11"/>
  <c r="G194" i="11"/>
  <c r="H203" i="11"/>
  <c r="B213" i="11"/>
  <c r="G217" i="11"/>
  <c r="C220" i="11"/>
  <c r="E222" i="11"/>
  <c r="G224" i="11"/>
  <c r="B227" i="11"/>
  <c r="D229" i="11"/>
  <c r="F231" i="11"/>
  <c r="H233" i="11"/>
  <c r="C236" i="11"/>
  <c r="E238" i="11"/>
  <c r="G240" i="11"/>
  <c r="B243" i="11"/>
  <c r="D245" i="11"/>
  <c r="F247" i="11"/>
  <c r="H249" i="11"/>
  <c r="C252" i="11"/>
  <c r="E254" i="11"/>
  <c r="G256" i="11"/>
  <c r="B259" i="11"/>
  <c r="D261" i="11"/>
  <c r="F263" i="11"/>
  <c r="H265" i="11"/>
  <c r="C268" i="11"/>
  <c r="E270" i="11"/>
  <c r="G272" i="11"/>
  <c r="B275" i="11"/>
  <c r="D277" i="11"/>
  <c r="F279" i="11"/>
  <c r="H281" i="11"/>
  <c r="C284" i="11"/>
  <c r="E286" i="11"/>
  <c r="G288" i="11"/>
  <c r="G115" i="11"/>
  <c r="C138" i="11"/>
  <c r="D147" i="11"/>
  <c r="E156" i="11"/>
  <c r="F165" i="11"/>
  <c r="G174" i="11"/>
  <c r="H183" i="11"/>
  <c r="B193" i="11"/>
  <c r="C202" i="11"/>
  <c r="D211" i="11"/>
  <c r="C217" i="11"/>
  <c r="G219" i="11"/>
  <c r="B222" i="11"/>
  <c r="D224" i="11"/>
  <c r="F226" i="11"/>
  <c r="H228" i="11"/>
  <c r="C231" i="11"/>
  <c r="E233" i="11"/>
  <c r="G235" i="11"/>
  <c r="B238" i="11"/>
  <c r="D240" i="11"/>
  <c r="F242" i="11"/>
  <c r="H244" i="11"/>
  <c r="C247" i="11"/>
  <c r="E249" i="11"/>
  <c r="G251" i="11"/>
  <c r="B254" i="11"/>
  <c r="D256" i="11"/>
  <c r="F258" i="11"/>
  <c r="H260" i="11"/>
  <c r="C78" i="11"/>
  <c r="E60" i="11"/>
  <c r="F148" i="11"/>
  <c r="B110" i="11"/>
  <c r="C180" i="11"/>
  <c r="H217" i="11"/>
  <c r="H140" i="11"/>
  <c r="D152" i="11"/>
  <c r="E161" i="11"/>
  <c r="F170" i="11"/>
  <c r="G179" i="11"/>
  <c r="H188" i="11"/>
  <c r="B198" i="11"/>
  <c r="C207" i="11"/>
  <c r="G81" i="11"/>
  <c r="H159" i="11"/>
  <c r="E196" i="11"/>
  <c r="F220" i="11"/>
  <c r="G229" i="11"/>
  <c r="H238" i="11"/>
  <c r="B248" i="11"/>
  <c r="C257" i="11"/>
  <c r="D266" i="11"/>
  <c r="E275" i="11"/>
  <c r="F284" i="11"/>
  <c r="D151" i="11"/>
  <c r="H187" i="11"/>
  <c r="E218" i="11"/>
  <c r="F227" i="11"/>
  <c r="G236" i="11"/>
  <c r="H245" i="11"/>
  <c r="B255" i="11"/>
  <c r="C264" i="11"/>
  <c r="D273" i="11"/>
  <c r="E282" i="11"/>
  <c r="H124" i="11"/>
  <c r="H167" i="11"/>
  <c r="E204" i="11"/>
  <c r="F222" i="11"/>
  <c r="G231" i="11"/>
  <c r="H240" i="11"/>
  <c r="B250" i="11"/>
  <c r="C259" i="11"/>
  <c r="G263" i="11"/>
  <c r="F266" i="11"/>
  <c r="B270" i="11"/>
  <c r="H272" i="11"/>
  <c r="G275" i="11"/>
  <c r="C279" i="11"/>
  <c r="B282" i="11"/>
  <c r="H284" i="11"/>
  <c r="D288" i="11"/>
  <c r="H147" i="11"/>
  <c r="F193" i="11"/>
  <c r="E224" i="11"/>
  <c r="H235" i="11"/>
  <c r="D247" i="11"/>
  <c r="B261" i="11"/>
  <c r="E272" i="11"/>
  <c r="H283" i="11"/>
  <c r="F290" i="11"/>
  <c r="E293" i="11"/>
  <c r="D296" i="11"/>
  <c r="G299" i="11"/>
  <c r="F302" i="11"/>
  <c r="E305" i="11"/>
  <c r="H308" i="11"/>
  <c r="G311" i="11"/>
  <c r="F314" i="11"/>
  <c r="B318" i="11"/>
  <c r="H320" i="11"/>
  <c r="G323" i="11"/>
  <c r="C327" i="11"/>
  <c r="B330" i="11"/>
  <c r="H332" i="11"/>
  <c r="D336" i="11"/>
  <c r="C339" i="11"/>
  <c r="B342" i="11"/>
  <c r="E345" i="11"/>
  <c r="D348" i="11"/>
  <c r="C351" i="11"/>
  <c r="F354" i="11"/>
  <c r="E357" i="11"/>
  <c r="D360" i="11"/>
  <c r="C150" i="11"/>
  <c r="H195" i="11"/>
  <c r="G222" i="11"/>
  <c r="E236" i="11"/>
  <c r="H247" i="11"/>
  <c r="D259" i="11"/>
  <c r="B273" i="11"/>
  <c r="E284" i="11"/>
  <c r="C290" i="11"/>
  <c r="F293" i="11"/>
  <c r="E296" i="11"/>
  <c r="D299" i="11"/>
  <c r="G302" i="11"/>
  <c r="F305" i="11"/>
  <c r="E308" i="11"/>
  <c r="H311" i="11"/>
  <c r="G314" i="11"/>
  <c r="F317" i="11"/>
  <c r="B321" i="11"/>
  <c r="H323" i="11"/>
  <c r="C326" i="11"/>
  <c r="E328" i="11"/>
  <c r="G330" i="11"/>
  <c r="B333" i="11"/>
  <c r="D335" i="11"/>
  <c r="F337" i="11"/>
  <c r="H339" i="11"/>
  <c r="C342" i="11"/>
  <c r="E344" i="11"/>
  <c r="G346" i="11"/>
  <c r="B349" i="11"/>
  <c r="D351" i="11"/>
  <c r="F353" i="11"/>
  <c r="H355" i="11"/>
  <c r="C358" i="11"/>
  <c r="E360" i="11"/>
  <c r="G99" i="11"/>
  <c r="F161" i="11"/>
  <c r="C198" i="11"/>
  <c r="B221" i="11"/>
  <c r="C230" i="11"/>
  <c r="D239" i="11"/>
  <c r="E248" i="11"/>
  <c r="F257" i="11"/>
  <c r="G266" i="11"/>
  <c r="H275" i="11"/>
  <c r="B285" i="11"/>
  <c r="G289" i="11"/>
  <c r="B292" i="11"/>
  <c r="D294" i="11"/>
  <c r="F296" i="11"/>
  <c r="H298" i="11"/>
  <c r="C301" i="11"/>
  <c r="E303" i="11"/>
  <c r="G305" i="11"/>
  <c r="B308" i="11"/>
  <c r="D310" i="11"/>
  <c r="F312" i="11"/>
  <c r="H314" i="11"/>
  <c r="C317" i="11"/>
  <c r="E319" i="11"/>
  <c r="G321" i="11"/>
  <c r="B324" i="11"/>
  <c r="D326" i="11"/>
  <c r="F328" i="11"/>
  <c r="H330" i="11"/>
  <c r="C333" i="11"/>
  <c r="E335" i="11"/>
  <c r="G337" i="11"/>
  <c r="B340" i="11"/>
  <c r="D342" i="11"/>
  <c r="F344" i="11"/>
  <c r="H346" i="11"/>
  <c r="C349" i="11"/>
  <c r="E351" i="11"/>
  <c r="G353" i="11"/>
  <c r="B356" i="11"/>
  <c r="D358" i="11"/>
  <c r="F360" i="11"/>
  <c r="H362" i="11"/>
  <c r="C365" i="11"/>
  <c r="E367" i="11"/>
  <c r="E228" i="11"/>
  <c r="B265" i="11"/>
  <c r="F291" i="11"/>
  <c r="G300" i="11"/>
  <c r="H309" i="11"/>
  <c r="B319" i="11"/>
  <c r="C328" i="11"/>
  <c r="D337" i="11"/>
  <c r="E346" i="11"/>
  <c r="F355" i="11"/>
  <c r="B363" i="11"/>
  <c r="B366" i="11"/>
  <c r="G368" i="11"/>
  <c r="B371" i="11"/>
  <c r="B288" i="11"/>
  <c r="B323" i="11"/>
  <c r="G352" i="11"/>
  <c r="B368" i="11"/>
  <c r="H163" i="11"/>
  <c r="H239" i="11"/>
  <c r="E276" i="11"/>
  <c r="E294" i="11"/>
  <c r="F303" i="11"/>
  <c r="G312" i="11"/>
  <c r="H321" i="11"/>
  <c r="B331" i="11"/>
  <c r="C340" i="11"/>
  <c r="D349" i="11"/>
  <c r="E358" i="11"/>
  <c r="H363" i="11"/>
  <c r="B367" i="11"/>
  <c r="E369" i="11"/>
  <c r="G371" i="11"/>
  <c r="D235" i="11"/>
  <c r="F295" i="11"/>
  <c r="G320" i="11"/>
  <c r="C348" i="11"/>
  <c r="D367" i="11"/>
  <c r="E136" i="11"/>
  <c r="B233" i="11"/>
  <c r="F269" i="11"/>
  <c r="G292" i="11"/>
  <c r="H301" i="11"/>
  <c r="B311" i="11"/>
  <c r="C320" i="11"/>
  <c r="D329" i="11"/>
  <c r="E338" i="11"/>
  <c r="F347" i="11"/>
  <c r="G356" i="11"/>
  <c r="D363" i="11"/>
  <c r="E366" i="11"/>
  <c r="B369" i="11"/>
  <c r="D371" i="11"/>
  <c r="F216" i="11"/>
  <c r="B281" i="11"/>
  <c r="F311" i="11"/>
  <c r="G336" i="11"/>
  <c r="G362" i="11"/>
  <c r="H370" i="11"/>
  <c r="G345" i="11"/>
  <c r="H354" i="11"/>
  <c r="B364" i="11"/>
  <c r="G246" i="11"/>
  <c r="D305" i="11"/>
  <c r="G332" i="11"/>
  <c r="E364" i="11"/>
  <c r="C372" i="11"/>
  <c r="F363" i="11"/>
  <c r="C258" i="11"/>
  <c r="C308" i="11"/>
  <c r="G344" i="11"/>
  <c r="E365" i="11"/>
  <c r="H372" i="11"/>
  <c r="E334" i="11"/>
  <c r="F209" i="11"/>
  <c r="D297" i="11"/>
  <c r="H333" i="11"/>
  <c r="D361" i="11"/>
  <c r="C370" i="11"/>
  <c r="H297" i="11"/>
  <c r="F366" i="11"/>
  <c r="E203" i="11"/>
  <c r="C212" i="11"/>
  <c r="D168" i="11"/>
  <c r="G195" i="11"/>
  <c r="D187" i="11"/>
  <c r="E227" i="11"/>
  <c r="H254" i="11"/>
  <c r="G178" i="11"/>
  <c r="E234" i="11"/>
  <c r="H261" i="11"/>
  <c r="G130" i="11"/>
  <c r="H105" i="11"/>
  <c r="H166" i="11"/>
  <c r="F143" i="11"/>
  <c r="C192" i="11"/>
  <c r="D108" i="11"/>
  <c r="G143" i="11"/>
  <c r="F154" i="11"/>
  <c r="G163" i="11"/>
  <c r="H172" i="11"/>
  <c r="B182" i="11"/>
  <c r="C191" i="11"/>
  <c r="D200" i="11"/>
  <c r="E209" i="11"/>
  <c r="E129" i="11"/>
  <c r="B169" i="11"/>
  <c r="F205" i="11"/>
  <c r="H222" i="11"/>
  <c r="B232" i="11"/>
  <c r="C241" i="11"/>
  <c r="D250" i="11"/>
  <c r="E259" i="11"/>
  <c r="F268" i="11"/>
  <c r="G277" i="11"/>
  <c r="H90" i="11"/>
  <c r="E160" i="11"/>
  <c r="B197" i="11"/>
  <c r="G220" i="11"/>
  <c r="H229" i="11"/>
  <c r="B239" i="11"/>
  <c r="C248" i="11"/>
  <c r="D257" i="11"/>
  <c r="E266" i="11"/>
  <c r="F275" i="11"/>
  <c r="G284" i="11"/>
  <c r="E140" i="11"/>
  <c r="B177" i="11"/>
  <c r="F213" i="11"/>
  <c r="H224" i="11"/>
  <c r="B234" i="11"/>
  <c r="C243" i="11"/>
  <c r="D252" i="11"/>
  <c r="E261" i="11"/>
  <c r="D264" i="11"/>
  <c r="G267" i="11"/>
  <c r="F270" i="11"/>
  <c r="E273" i="11"/>
  <c r="H276" i="11"/>
  <c r="G279" i="11"/>
  <c r="F282" i="11"/>
  <c r="B286" i="11"/>
  <c r="H288" i="11"/>
  <c r="B157" i="11"/>
  <c r="H211" i="11"/>
  <c r="G226" i="11"/>
  <c r="C238" i="11"/>
  <c r="H251" i="11"/>
  <c r="D263" i="11"/>
  <c r="G274" i="11"/>
  <c r="D287" i="11"/>
  <c r="C291" i="11"/>
  <c r="B294" i="11"/>
  <c r="E297" i="11"/>
  <c r="D300" i="11"/>
  <c r="C303" i="11"/>
  <c r="F306" i="11"/>
  <c r="E309" i="11"/>
  <c r="D312" i="11"/>
  <c r="G315" i="11"/>
  <c r="F318" i="11"/>
  <c r="E321" i="11"/>
  <c r="H324" i="11"/>
  <c r="G327" i="11"/>
  <c r="F330" i="11"/>
  <c r="B334" i="11"/>
  <c r="H336" i="11"/>
  <c r="G339" i="11"/>
  <c r="C343" i="11"/>
  <c r="B346" i="11"/>
  <c r="H348" i="11"/>
  <c r="D352" i="11"/>
  <c r="C355" i="11"/>
  <c r="B358" i="11"/>
  <c r="E361" i="11"/>
  <c r="D159" i="11"/>
  <c r="B205" i="11"/>
  <c r="D227" i="11"/>
  <c r="G238" i="11"/>
  <c r="C250" i="11"/>
  <c r="H263" i="11"/>
  <c r="D275" i="11"/>
  <c r="D286" i="11"/>
  <c r="D291" i="11"/>
  <c r="C294" i="11"/>
  <c r="B297" i="11"/>
  <c r="E300" i="11"/>
  <c r="D303" i="11"/>
  <c r="C306" i="11"/>
  <c r="F309" i="11"/>
  <c r="E312" i="11"/>
  <c r="D315" i="11"/>
  <c r="G318" i="11"/>
  <c r="F321" i="11"/>
  <c r="E324" i="11"/>
  <c r="G326" i="11"/>
  <c r="B329" i="11"/>
  <c r="D331" i="11"/>
  <c r="F333" i="11"/>
  <c r="H335" i="11"/>
  <c r="C338" i="11"/>
  <c r="E340" i="11"/>
  <c r="G342" i="11"/>
  <c r="B345" i="11"/>
  <c r="D347" i="11"/>
  <c r="F349" i="11"/>
  <c r="H351" i="11"/>
  <c r="C354" i="11"/>
  <c r="E356" i="11"/>
  <c r="G358" i="11"/>
  <c r="B361" i="11"/>
  <c r="C134" i="11"/>
  <c r="G170" i="11"/>
  <c r="D207" i="11"/>
  <c r="D223" i="11"/>
  <c r="E232" i="11"/>
  <c r="F241" i="11"/>
  <c r="G250" i="11"/>
  <c r="H259" i="11"/>
  <c r="B269" i="11"/>
  <c r="C278" i="11"/>
  <c r="G286" i="11"/>
  <c r="D290" i="11"/>
  <c r="F292" i="11"/>
  <c r="H294" i="11"/>
  <c r="C297" i="11"/>
  <c r="E299" i="11"/>
  <c r="G301" i="11"/>
  <c r="B304" i="11"/>
  <c r="D306" i="11"/>
  <c r="F308" i="11"/>
  <c r="H310" i="11"/>
  <c r="C313" i="11"/>
  <c r="E315" i="11"/>
  <c r="G317" i="11"/>
  <c r="B320" i="11"/>
  <c r="D322" i="11"/>
  <c r="F324" i="11"/>
  <c r="H326" i="11"/>
  <c r="C329" i="11"/>
  <c r="E331" i="11"/>
  <c r="G333" i="11"/>
  <c r="B336" i="11"/>
  <c r="D338" i="11"/>
  <c r="F340" i="11"/>
  <c r="H342" i="11"/>
  <c r="C345" i="11"/>
  <c r="E347" i="11"/>
  <c r="G349" i="11"/>
  <c r="B352" i="11"/>
  <c r="D354" i="11"/>
  <c r="F356" i="11"/>
  <c r="H358" i="11"/>
  <c r="C361" i="11"/>
  <c r="E363" i="11"/>
  <c r="G365" i="11"/>
  <c r="G154" i="11"/>
  <c r="F237" i="11"/>
  <c r="C274" i="11"/>
  <c r="H293" i="11"/>
  <c r="B303" i="11"/>
  <c r="C312" i="11"/>
  <c r="D321" i="11"/>
  <c r="E330" i="11"/>
  <c r="F339" i="11"/>
  <c r="G348" i="11"/>
  <c r="H357" i="11"/>
  <c r="G363" i="11"/>
  <c r="G366" i="11"/>
  <c r="D369" i="11"/>
  <c r="F371" i="11"/>
  <c r="C300" i="11"/>
  <c r="H329" i="11"/>
  <c r="F359" i="11"/>
  <c r="G369" i="11"/>
  <c r="E200" i="11"/>
  <c r="B249" i="11"/>
  <c r="F285" i="11"/>
  <c r="G296" i="11"/>
  <c r="H305" i="11"/>
  <c r="B315" i="11"/>
  <c r="C324" i="11"/>
  <c r="D333" i="11"/>
  <c r="E342" i="11"/>
  <c r="F351" i="11"/>
  <c r="G360" i="11"/>
  <c r="G364" i="11"/>
  <c r="G367" i="11"/>
  <c r="B370" i="11"/>
  <c r="D372" i="11"/>
  <c r="F253" i="11"/>
  <c r="E302" i="11"/>
  <c r="F327" i="11"/>
  <c r="B355" i="11"/>
  <c r="C369" i="11"/>
  <c r="B173" i="11"/>
  <c r="C242" i="11"/>
  <c r="G278" i="11"/>
  <c r="B295" i="11"/>
  <c r="C304" i="11"/>
  <c r="D313" i="11"/>
  <c r="E322" i="11"/>
  <c r="F331" i="11"/>
  <c r="G340" i="11"/>
  <c r="H349" i="11"/>
  <c r="B359" i="11"/>
  <c r="C364" i="11"/>
  <c r="C367" i="11"/>
  <c r="F369" i="11"/>
  <c r="H371" i="11"/>
  <c r="C226" i="11"/>
  <c r="D293" i="11"/>
  <c r="E318" i="11"/>
  <c r="F343" i="11"/>
  <c r="D364" i="11"/>
  <c r="B372" i="11"/>
  <c r="G234" i="11"/>
  <c r="B253" i="11"/>
  <c r="D271" i="11"/>
  <c r="H287" i="11"/>
  <c r="C293" i="11"/>
  <c r="E295" i="11"/>
  <c r="B300" i="11"/>
  <c r="F304" i="11"/>
  <c r="C309" i="11"/>
  <c r="G313" i="11"/>
  <c r="B316" i="11"/>
  <c r="F320" i="11"/>
  <c r="C325" i="11"/>
  <c r="G329" i="11"/>
  <c r="D334" i="11"/>
  <c r="H338" i="11"/>
  <c r="C341" i="11"/>
  <c r="B348" i="11"/>
  <c r="F352" i="11"/>
  <c r="E359" i="11"/>
  <c r="D366" i="11"/>
  <c r="D283" i="11"/>
  <c r="E314" i="11"/>
  <c r="H341" i="11"/>
  <c r="B351" i="11"/>
  <c r="F367" i="11"/>
  <c r="B307" i="11"/>
  <c r="E371" i="11"/>
  <c r="H289" i="11"/>
  <c r="D317" i="11"/>
  <c r="F335" i="11"/>
  <c r="H353" i="11"/>
  <c r="D368" i="11"/>
  <c r="H271" i="11"/>
  <c r="H361" i="11"/>
  <c r="D251" i="11"/>
  <c r="E306" i="11"/>
  <c r="F315" i="11"/>
  <c r="B343" i="11"/>
  <c r="H364" i="11"/>
  <c r="E372" i="11"/>
  <c r="D325" i="11"/>
  <c r="E8" i="11"/>
  <c r="G117" i="11"/>
  <c r="F167" i="11"/>
  <c r="B150" i="11"/>
  <c r="E177" i="11"/>
  <c r="F186" i="11"/>
  <c r="B214" i="11"/>
  <c r="D218" i="11"/>
  <c r="G245" i="11"/>
  <c r="C273" i="11"/>
  <c r="D282" i="11"/>
  <c r="D215" i="11"/>
  <c r="F243" i="11"/>
  <c r="B271" i="11"/>
  <c r="E99" i="11"/>
  <c r="C124" i="11"/>
  <c r="C185" i="11"/>
  <c r="F155" i="11"/>
  <c r="C204" i="11"/>
  <c r="C133" i="11"/>
  <c r="C147" i="11"/>
  <c r="H156" i="11"/>
  <c r="B166" i="11"/>
  <c r="C175" i="11"/>
  <c r="D184" i="11"/>
  <c r="E193" i="11"/>
  <c r="F202" i="11"/>
  <c r="G211" i="11"/>
  <c r="F141" i="11"/>
  <c r="C178" i="11"/>
  <c r="G214" i="11"/>
  <c r="C225" i="11"/>
  <c r="D234" i="11"/>
  <c r="E243" i="11"/>
  <c r="F252" i="11"/>
  <c r="G261" i="11"/>
  <c r="H270" i="11"/>
  <c r="B280" i="11"/>
  <c r="G131" i="11"/>
  <c r="F169" i="11"/>
  <c r="C206" i="11"/>
  <c r="B223" i="11"/>
  <c r="C232" i="11"/>
  <c r="D241" i="11"/>
  <c r="E250" i="11"/>
  <c r="F259" i="11"/>
  <c r="G268" i="11"/>
  <c r="H277" i="11"/>
  <c r="B287" i="11"/>
  <c r="F149" i="11"/>
  <c r="C186" i="11"/>
  <c r="B218" i="11"/>
  <c r="C227" i="11"/>
  <c r="D236" i="11"/>
  <c r="E245" i="11"/>
  <c r="F254" i="11"/>
  <c r="B262" i="11"/>
  <c r="E265" i="11"/>
  <c r="D268" i="11"/>
  <c r="C271" i="11"/>
  <c r="F274" i="11"/>
  <c r="E277" i="11"/>
  <c r="D280" i="11"/>
  <c r="G283" i="11"/>
  <c r="F286" i="11"/>
  <c r="E289" i="11"/>
  <c r="D175" i="11"/>
  <c r="E217" i="11"/>
  <c r="B229" i="11"/>
  <c r="G242" i="11"/>
  <c r="C254" i="11"/>
  <c r="F265" i="11"/>
  <c r="D279" i="11"/>
  <c r="E288" i="11"/>
  <c r="G291" i="11"/>
  <c r="C295" i="11"/>
  <c r="B298" i="11"/>
  <c r="H300" i="11"/>
  <c r="D304" i="11"/>
  <c r="C307" i="11"/>
  <c r="B310" i="11"/>
  <c r="E313" i="11"/>
  <c r="D316" i="11"/>
  <c r="C319" i="11"/>
  <c r="F322" i="11"/>
  <c r="E325" i="11"/>
  <c r="D328" i="11"/>
  <c r="G331" i="11"/>
  <c r="F334" i="11"/>
  <c r="E337" i="11"/>
  <c r="H340" i="11"/>
  <c r="G343" i="11"/>
  <c r="F346" i="11"/>
  <c r="B350" i="11"/>
  <c r="H352" i="11"/>
  <c r="G355" i="11"/>
  <c r="C359" i="11"/>
  <c r="F72" i="11"/>
  <c r="E168" i="11"/>
  <c r="C218" i="11"/>
  <c r="F229" i="11"/>
  <c r="B241" i="11"/>
  <c r="G254" i="11"/>
  <c r="C266" i="11"/>
  <c r="F277" i="11"/>
  <c r="F288" i="11"/>
  <c r="H291" i="11"/>
  <c r="G294" i="11"/>
  <c r="C298" i="11"/>
  <c r="B301" i="11"/>
  <c r="H303" i="11"/>
  <c r="D307" i="11"/>
  <c r="C310" i="11"/>
  <c r="B313" i="11"/>
  <c r="E316" i="11"/>
  <c r="D319" i="11"/>
  <c r="C322" i="11"/>
  <c r="B325" i="11"/>
  <c r="D327" i="11"/>
  <c r="F329" i="11"/>
  <c r="H331" i="11"/>
  <c r="C334" i="11"/>
  <c r="E336" i="11"/>
  <c r="G338" i="11"/>
  <c r="B341" i="11"/>
  <c r="D343" i="11"/>
  <c r="F345" i="11"/>
  <c r="H347" i="11"/>
  <c r="C350" i="11"/>
  <c r="E352" i="11"/>
  <c r="G354" i="11"/>
  <c r="B357" i="11"/>
  <c r="D359" i="11"/>
  <c r="F361" i="11"/>
  <c r="D143" i="11"/>
  <c r="H179" i="11"/>
  <c r="H215" i="11"/>
  <c r="F225" i="11"/>
  <c r="H243" i="11"/>
  <c r="C262" i="11"/>
  <c r="E280" i="11"/>
  <c r="H290" i="11"/>
  <c r="G297" i="11"/>
  <c r="D302" i="11"/>
  <c r="H306" i="11"/>
  <c r="E311" i="11"/>
  <c r="D318" i="11"/>
  <c r="H322" i="11"/>
  <c r="E327" i="11"/>
  <c r="B332" i="11"/>
  <c r="F336" i="11"/>
  <c r="E343" i="11"/>
  <c r="D350" i="11"/>
  <c r="C357" i="11"/>
  <c r="G361" i="11"/>
  <c r="D191" i="11"/>
  <c r="C296" i="11"/>
  <c r="F323" i="11"/>
  <c r="C360" i="11"/>
  <c r="H369" i="11"/>
  <c r="B339" i="11"/>
  <c r="F221" i="11"/>
  <c r="B299" i="11"/>
  <c r="E326" i="11"/>
  <c r="E362" i="11"/>
  <c r="F370" i="11"/>
  <c r="D309" i="11"/>
  <c r="D370" i="11"/>
  <c r="H286" i="11"/>
  <c r="G324" i="11"/>
  <c r="C352" i="11"/>
  <c r="H367" i="11"/>
  <c r="E244" i="11"/>
  <c r="E350" i="11"/>
  <c r="H120" i="11"/>
  <c r="B138" i="11"/>
  <c r="C159" i="11"/>
  <c r="H204" i="11"/>
  <c r="G150" i="11"/>
  <c r="F236" i="11"/>
  <c r="B264" i="11"/>
  <c r="C142" i="11"/>
  <c r="D225" i="11"/>
  <c r="G252" i="11"/>
  <c r="C280" i="11"/>
  <c r="D220" i="11"/>
  <c r="H256" i="11"/>
  <c r="D272" i="11"/>
  <c r="D284" i="11"/>
  <c r="H219" i="11"/>
  <c r="C270" i="11"/>
  <c r="G295" i="11"/>
  <c r="G307" i="11"/>
  <c r="D320" i="11"/>
  <c r="D332" i="11"/>
  <c r="D344" i="11"/>
  <c r="H356" i="11"/>
  <c r="E220" i="11"/>
  <c r="E268" i="11"/>
  <c r="H295" i="11"/>
  <c r="H307" i="11"/>
  <c r="H319" i="11"/>
  <c r="C330" i="11"/>
  <c r="D339" i="11"/>
  <c r="E348" i="11"/>
  <c r="F357" i="11"/>
  <c r="B189" i="11"/>
  <c r="C246" i="11"/>
  <c r="G282" i="11"/>
  <c r="B296" i="11"/>
  <c r="C305" i="11"/>
  <c r="D314" i="11"/>
  <c r="E323" i="11"/>
  <c r="F332" i="11"/>
  <c r="G341" i="11"/>
  <c r="H350" i="11"/>
  <c r="B360" i="11"/>
  <c r="D219" i="11"/>
  <c r="F307" i="11"/>
  <c r="C344" i="11"/>
  <c r="C368" i="11"/>
  <c r="H345" i="11"/>
  <c r="D267" i="11"/>
  <c r="F319" i="11"/>
  <c r="C356" i="11"/>
  <c r="C371" i="11"/>
  <c r="D341" i="11"/>
  <c r="E260" i="11"/>
  <c r="H317" i="11"/>
  <c r="E354" i="11"/>
  <c r="G370" i="11"/>
  <c r="C332" i="11"/>
  <c r="B365" i="11"/>
  <c r="E290" i="11"/>
  <c r="F362" i="11"/>
  <c r="D357" i="11"/>
  <c r="E256" i="11"/>
  <c r="H304" i="11"/>
  <c r="E341" i="11"/>
  <c r="B257" i="11"/>
  <c r="B317" i="11"/>
  <c r="D355" i="11"/>
  <c r="F273" i="11"/>
  <c r="B312" i="11"/>
  <c r="E339" i="11"/>
  <c r="H366" i="11"/>
  <c r="D365" i="11"/>
  <c r="E310" i="11"/>
  <c r="C316" i="11"/>
  <c r="G308" i="11"/>
  <c r="G304" i="11"/>
  <c r="E63" i="11"/>
  <c r="E229" i="11"/>
  <c r="C263" i="11"/>
  <c r="C275" i="11"/>
  <c r="C287" i="11"/>
  <c r="F233" i="11"/>
  <c r="F281" i="11"/>
  <c r="F298" i="11"/>
  <c r="C311" i="11"/>
  <c r="C323" i="11"/>
  <c r="C335" i="11"/>
  <c r="G347" i="11"/>
  <c r="G359" i="11"/>
  <c r="H231" i="11"/>
  <c r="C282" i="11"/>
  <c r="G298" i="11"/>
  <c r="G310" i="11"/>
  <c r="D323" i="11"/>
  <c r="E332" i="11"/>
  <c r="F341" i="11"/>
  <c r="G350" i="11"/>
  <c r="H359" i="11"/>
  <c r="G218" i="11"/>
  <c r="D255" i="11"/>
  <c r="B289" i="11"/>
  <c r="D298" i="11"/>
  <c r="E307" i="11"/>
  <c r="F316" i="11"/>
  <c r="G325" i="11"/>
  <c r="H334" i="11"/>
  <c r="B344" i="11"/>
  <c r="C353" i="11"/>
  <c r="D362" i="11"/>
  <c r="H255" i="11"/>
  <c r="G316" i="11"/>
  <c r="D353" i="11"/>
  <c r="E370" i="11"/>
  <c r="H365" i="11"/>
  <c r="C292" i="11"/>
  <c r="G328" i="11"/>
  <c r="C363" i="11"/>
  <c r="C182" i="11"/>
  <c r="B327" i="11"/>
  <c r="F145" i="11"/>
  <c r="E184" i="11"/>
  <c r="H316" i="11"/>
  <c r="G186" i="11"/>
  <c r="B305" i="11"/>
  <c r="B337" i="11"/>
  <c r="E152" i="11"/>
  <c r="G293" i="11"/>
  <c r="C321" i="11"/>
  <c r="F348" i="11"/>
  <c r="E298" i="11"/>
  <c r="H313" i="11"/>
  <c r="H368" i="11"/>
  <c r="D345" i="11"/>
  <c r="G158" i="11"/>
  <c r="F238" i="11"/>
  <c r="B266" i="11"/>
  <c r="B278" i="11"/>
  <c r="G138" i="11"/>
  <c r="B245" i="11"/>
  <c r="D289" i="11"/>
  <c r="B302" i="11"/>
  <c r="B314" i="11"/>
  <c r="B326" i="11"/>
  <c r="F338" i="11"/>
  <c r="F350" i="11"/>
  <c r="C127" i="11"/>
  <c r="F245" i="11"/>
  <c r="F289" i="11"/>
  <c r="F301" i="11"/>
  <c r="C314" i="11"/>
  <c r="F325" i="11"/>
  <c r="G334" i="11"/>
  <c r="H343" i="11"/>
  <c r="B353" i="11"/>
  <c r="C362" i="11"/>
  <c r="H227" i="11"/>
  <c r="E264" i="11"/>
  <c r="E291" i="11"/>
  <c r="F300" i="11"/>
  <c r="G309" i="11"/>
  <c r="H318" i="11"/>
  <c r="B328" i="11"/>
  <c r="C337" i="11"/>
  <c r="D346" i="11"/>
  <c r="E355" i="11"/>
  <c r="F364" i="11"/>
  <c r="C289" i="11"/>
  <c r="H325" i="11"/>
  <c r="B362" i="11"/>
  <c r="G372" i="11"/>
  <c r="H108" i="11"/>
  <c r="D301" i="11"/>
  <c r="H337" i="11"/>
  <c r="C366" i="11"/>
  <c r="B291" i="11"/>
  <c r="F372" i="11"/>
  <c r="F299" i="11"/>
  <c r="C336" i="11"/>
  <c r="F365" i="11"/>
  <c r="G262" i="11"/>
  <c r="F368" i="11"/>
  <c r="D195" i="11"/>
  <c r="G247" i="11"/>
  <c r="H268" i="11"/>
  <c r="E281" i="11"/>
  <c r="H292" i="11"/>
  <c r="E329" i="11"/>
  <c r="E353" i="11"/>
  <c r="E292" i="11"/>
  <c r="H327" i="11"/>
  <c r="C346" i="11"/>
  <c r="B237" i="11"/>
  <c r="H302" i="11"/>
  <c r="D330" i="11"/>
  <c r="G357" i="11"/>
  <c r="B335" i="11"/>
  <c r="G230" i="11"/>
  <c r="B347" i="11"/>
  <c r="H223" i="11"/>
  <c r="E368" i="11"/>
  <c r="D21" i="1"/>
  <c r="E39" i="1" l="1"/>
  <c r="D35" i="1"/>
  <c r="G21" i="1"/>
  <c r="K21" i="1"/>
  <c r="O21" i="1"/>
  <c r="S21" i="1"/>
  <c r="E21" i="1"/>
  <c r="H21" i="1"/>
  <c r="T21" i="1"/>
  <c r="F21" i="1"/>
  <c r="J21" i="1"/>
  <c r="N21" i="1"/>
  <c r="R21" i="1"/>
  <c r="V21" i="1"/>
  <c r="V35" i="1" s="1"/>
  <c r="W21" i="1"/>
  <c r="W35" i="1" s="1"/>
  <c r="I21" i="1"/>
  <c r="M21" i="1"/>
  <c r="Q21" i="1"/>
  <c r="U21" i="1"/>
  <c r="U35" i="1" s="1"/>
  <c r="L21" i="1"/>
  <c r="P21" i="1"/>
  <c r="B62" i="1"/>
  <c r="S29" i="1"/>
  <c r="T29" i="1"/>
  <c r="U29" i="1"/>
  <c r="V29" i="1"/>
  <c r="W29" i="1"/>
  <c r="H29" i="1"/>
  <c r="N35" i="1" l="1"/>
  <c r="Q38" i="1"/>
  <c r="Q40" i="1" s="1"/>
  <c r="K35" i="1"/>
  <c r="N38" i="1"/>
  <c r="N40" i="1" s="1"/>
  <c r="E35" i="1"/>
  <c r="H38" i="1"/>
  <c r="H40" i="1" s="1"/>
  <c r="Q35" i="1"/>
  <c r="T38" i="1"/>
  <c r="T40" i="1" s="1"/>
  <c r="F35" i="1"/>
  <c r="I38" i="1"/>
  <c r="I40" i="1" s="1"/>
  <c r="S35" i="1"/>
  <c r="V38" i="1"/>
  <c r="V40" i="1" s="1"/>
  <c r="G38" i="1"/>
  <c r="G40" i="1" s="1"/>
  <c r="L35" i="1"/>
  <c r="O38" i="1"/>
  <c r="O40" i="1" s="1"/>
  <c r="I35" i="1"/>
  <c r="L38" i="1"/>
  <c r="L40" i="1" s="1"/>
  <c r="H35" i="1"/>
  <c r="K38" i="1"/>
  <c r="K40" i="1" s="1"/>
  <c r="J35" i="1"/>
  <c r="M38" i="1"/>
  <c r="M40" i="1" s="1"/>
  <c r="G35" i="1"/>
  <c r="J38" i="1"/>
  <c r="J40" i="1" s="1"/>
  <c r="P35" i="1"/>
  <c r="S38" i="1"/>
  <c r="S40" i="1" s="1"/>
  <c r="M35" i="1"/>
  <c r="P38" i="1"/>
  <c r="P40" i="1" s="1"/>
  <c r="R35" i="1"/>
  <c r="U38" i="1"/>
  <c r="U40" i="1" s="1"/>
  <c r="T35" i="1"/>
  <c r="W38" i="1"/>
  <c r="W40" i="1" s="1"/>
  <c r="O35" i="1"/>
  <c r="R38" i="1"/>
  <c r="R40" i="1" s="1"/>
  <c r="M29" i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J52" i="1" s="1"/>
  <c r="N23" i="1"/>
  <c r="N25" i="1" s="1"/>
  <c r="R23" i="1"/>
  <c r="R25" i="1" s="1"/>
  <c r="V23" i="1"/>
  <c r="L23" i="1"/>
  <c r="L25" i="1" s="1"/>
  <c r="L52" i="1" s="1"/>
  <c r="T23" i="1"/>
  <c r="T25" i="1" s="1"/>
  <c r="G23" i="1"/>
  <c r="G25" i="1" s="1"/>
  <c r="O23" i="1"/>
  <c r="O25" i="1" s="1"/>
  <c r="W23" i="1"/>
  <c r="I23" i="1"/>
  <c r="I25" i="1" s="1"/>
  <c r="I52" i="1" s="1"/>
  <c r="M23" i="1"/>
  <c r="M25" i="1" s="1"/>
  <c r="M52" i="1" s="1"/>
  <c r="Q23" i="1"/>
  <c r="Q25" i="1" s="1"/>
  <c r="U23" i="1"/>
  <c r="H23" i="1"/>
  <c r="H25" i="1" s="1"/>
  <c r="P23" i="1"/>
  <c r="P25" i="1" s="1"/>
  <c r="E23" i="1"/>
  <c r="E25" i="1" s="1"/>
  <c r="E52" i="1" s="1"/>
  <c r="K23" i="1"/>
  <c r="K25" i="1" s="1"/>
  <c r="K52" i="1" s="1"/>
  <c r="S23" i="1"/>
  <c r="S25" i="1" s="1"/>
  <c r="U25" i="1" l="1"/>
  <c r="U28" i="1" s="1"/>
  <c r="U31" i="1" s="1"/>
  <c r="U47" i="1" s="1"/>
  <c r="W25" i="1"/>
  <c r="W28" i="1" s="1"/>
  <c r="W31" i="1" s="1"/>
  <c r="W47" i="1" s="1"/>
  <c r="V25" i="1"/>
  <c r="V28" i="1" s="1"/>
  <c r="V31" i="1" s="1"/>
  <c r="V47" i="1" s="1"/>
  <c r="T28" i="1"/>
  <c r="T31" i="1" s="1"/>
  <c r="T47" i="1" s="1"/>
  <c r="S28" i="1"/>
  <c r="S31" i="1" s="1"/>
  <c r="S47" i="1" s="1"/>
  <c r="M28" i="1"/>
  <c r="O28" i="1"/>
  <c r="F28" i="1"/>
  <c r="F52" i="1"/>
  <c r="L28" i="1"/>
  <c r="J28" i="1"/>
  <c r="K28" i="1"/>
  <c r="N28" i="1"/>
  <c r="P28" i="1"/>
  <c r="E28" i="1"/>
  <c r="Q28" i="1"/>
  <c r="H28" i="1"/>
  <c r="H52" i="1"/>
  <c r="I28" i="1"/>
  <c r="G28" i="1"/>
  <c r="G52" i="1"/>
  <c r="R28" i="1"/>
  <c r="R31" i="1" l="1"/>
  <c r="R47" i="1" s="1"/>
  <c r="Q31" i="1"/>
  <c r="Q47" i="1" s="1"/>
  <c r="P31" i="1"/>
  <c r="P47" i="1" s="1"/>
  <c r="K31" i="1"/>
  <c r="K47" i="1" s="1"/>
  <c r="O31" i="1"/>
  <c r="O47" i="1" s="1"/>
  <c r="G31" i="1"/>
  <c r="G47" i="1" s="1"/>
  <c r="H31" i="1"/>
  <c r="H47" i="1" s="1"/>
  <c r="E31" i="1"/>
  <c r="E47" i="1" s="1"/>
  <c r="N31" i="1"/>
  <c r="N47" i="1" s="1"/>
  <c r="J31" i="1"/>
  <c r="J47" i="1" s="1"/>
  <c r="F31" i="1"/>
  <c r="F47" i="1" s="1"/>
  <c r="M31" i="1"/>
  <c r="M47" i="1" s="1"/>
  <c r="I31" i="1"/>
  <c r="I47" i="1" s="1"/>
  <c r="L31" i="1"/>
  <c r="L47" i="1" s="1"/>
  <c r="D23" i="1" l="1"/>
  <c r="D25" i="1" s="1"/>
  <c r="D52" i="1" s="1"/>
  <c r="D28" i="1" l="1"/>
  <c r="D31" i="1" s="1"/>
  <c r="D47" i="1" s="1"/>
  <c r="C57" i="1" s="1"/>
  <c r="D33" i="1" l="1"/>
  <c r="D32" i="1"/>
  <c r="E33" i="1" s="1"/>
  <c r="D34" i="1" l="1"/>
  <c r="E34" i="1"/>
  <c r="E41" i="1" s="1"/>
  <c r="E32" i="1"/>
  <c r="F33" i="1" s="1"/>
  <c r="E43" i="1" l="1"/>
  <c r="E44" i="1"/>
  <c r="E42" i="1"/>
  <c r="D41" i="1"/>
  <c r="F34" i="1"/>
  <c r="F32" i="1"/>
  <c r="G33" i="1" s="1"/>
  <c r="D43" i="1" l="1"/>
  <c r="D44" i="1"/>
  <c r="D45" i="1" s="1"/>
  <c r="E45" i="1" s="1"/>
  <c r="D42" i="1"/>
  <c r="F41" i="1"/>
  <c r="F49" i="1"/>
  <c r="F50" i="1" s="1"/>
  <c r="G32" i="1"/>
  <c r="H33" i="1" s="1"/>
  <c r="F42" i="1" l="1"/>
  <c r="F43" i="1"/>
  <c r="F44" i="1"/>
  <c r="G34" i="1"/>
  <c r="H32" i="1"/>
  <c r="I33" i="1" s="1"/>
  <c r="G48" i="1" l="1"/>
  <c r="F45" i="1"/>
  <c r="G41" i="1"/>
  <c r="H34" i="1"/>
  <c r="H48" i="1" s="1"/>
  <c r="G49" i="1"/>
  <c r="G50" i="1" s="1"/>
  <c r="I32" i="1"/>
  <c r="J33" i="1" s="1"/>
  <c r="G42" i="1" l="1"/>
  <c r="G43" i="1"/>
  <c r="H41" i="1"/>
  <c r="G44" i="1"/>
  <c r="G45" i="1" s="1"/>
  <c r="I34" i="1"/>
  <c r="H49" i="1"/>
  <c r="H50" i="1" s="1"/>
  <c r="J32" i="1"/>
  <c r="K33" i="1" s="1"/>
  <c r="I41" i="1" l="1"/>
  <c r="I48" i="1"/>
  <c r="I49" i="1" s="1"/>
  <c r="I50" i="1" s="1"/>
  <c r="H42" i="1"/>
  <c r="H43" i="1"/>
  <c r="H44" i="1"/>
  <c r="H45" i="1" s="1"/>
  <c r="J34" i="1"/>
  <c r="K32" i="1"/>
  <c r="L33" i="1" s="1"/>
  <c r="J41" i="1" l="1"/>
  <c r="J48" i="1"/>
  <c r="J49" i="1" s="1"/>
  <c r="J50" i="1" s="1"/>
  <c r="I44" i="1"/>
  <c r="I45" i="1" s="1"/>
  <c r="I43" i="1"/>
  <c r="I42" i="1"/>
  <c r="K34" i="1"/>
  <c r="L34" i="1"/>
  <c r="L32" i="1"/>
  <c r="M33" i="1" s="1"/>
  <c r="L48" i="1" l="1"/>
  <c r="L49" i="1" s="1"/>
  <c r="L50" i="1" s="1"/>
  <c r="L41" i="1"/>
  <c r="K41" i="1"/>
  <c r="K48" i="1"/>
  <c r="K49" i="1" s="1"/>
  <c r="K50" i="1" s="1"/>
  <c r="J44" i="1"/>
  <c r="J45" i="1" s="1"/>
  <c r="J42" i="1"/>
  <c r="J43" i="1"/>
  <c r="M34" i="1"/>
  <c r="M32" i="1"/>
  <c r="N33" i="1" s="1"/>
  <c r="K42" i="1" l="1"/>
  <c r="K44" i="1"/>
  <c r="K45" i="1" s="1"/>
  <c r="K43" i="1"/>
  <c r="L42" i="1"/>
  <c r="L43" i="1"/>
  <c r="L44" i="1"/>
  <c r="M41" i="1"/>
  <c r="M48" i="1"/>
  <c r="M49" i="1" s="1"/>
  <c r="M50" i="1" s="1"/>
  <c r="N34" i="1"/>
  <c r="N32" i="1"/>
  <c r="O33" i="1" s="1"/>
  <c r="L45" i="1" l="1"/>
  <c r="M43" i="1"/>
  <c r="M42" i="1"/>
  <c r="M44" i="1"/>
  <c r="M45" i="1" s="1"/>
  <c r="N41" i="1"/>
  <c r="N48" i="1"/>
  <c r="N49" i="1" s="1"/>
  <c r="N50" i="1" s="1"/>
  <c r="O34" i="1"/>
  <c r="O32" i="1"/>
  <c r="P33" i="1" s="1"/>
  <c r="O41" i="1" l="1"/>
  <c r="O48" i="1"/>
  <c r="O49" i="1" s="1"/>
  <c r="O50" i="1" s="1"/>
  <c r="N44" i="1"/>
  <c r="N45" i="1" s="1"/>
  <c r="N42" i="1"/>
  <c r="N43" i="1"/>
  <c r="P34" i="1"/>
  <c r="P32" i="1"/>
  <c r="Q33" i="1" s="1"/>
  <c r="O44" i="1" l="1"/>
  <c r="O45" i="1" s="1"/>
  <c r="O43" i="1"/>
  <c r="O42" i="1"/>
  <c r="P48" i="1"/>
  <c r="P49" i="1" s="1"/>
  <c r="P50" i="1" s="1"/>
  <c r="P41" i="1"/>
  <c r="Q34" i="1"/>
  <c r="Q32" i="1"/>
  <c r="R33" i="1" s="1"/>
  <c r="Q41" i="1" l="1"/>
  <c r="Q48" i="1"/>
  <c r="Q49" i="1" s="1"/>
  <c r="Q50" i="1" s="1"/>
  <c r="P44" i="1"/>
  <c r="P45" i="1" s="1"/>
  <c r="P43" i="1"/>
  <c r="P42" i="1"/>
  <c r="R34" i="1"/>
  <c r="R32" i="1"/>
  <c r="S33" i="1" s="1"/>
  <c r="R41" i="1" l="1"/>
  <c r="R48" i="1"/>
  <c r="R49" i="1" s="1"/>
  <c r="R50" i="1" s="1"/>
  <c r="Q42" i="1"/>
  <c r="Q44" i="1"/>
  <c r="Q45" i="1" s="1"/>
  <c r="Q43" i="1"/>
  <c r="S34" i="1"/>
  <c r="S32" i="1"/>
  <c r="T33" i="1" s="1"/>
  <c r="S41" i="1" l="1"/>
  <c r="S48" i="1"/>
  <c r="S49" i="1" s="1"/>
  <c r="S50" i="1" s="1"/>
  <c r="R44" i="1"/>
  <c r="R45" i="1" s="1"/>
  <c r="R42" i="1"/>
  <c r="R43" i="1"/>
  <c r="T34" i="1"/>
  <c r="T32" i="1"/>
  <c r="U33" i="1" s="1"/>
  <c r="T41" i="1" l="1"/>
  <c r="T48" i="1"/>
  <c r="T49" i="1" s="1"/>
  <c r="T50" i="1" s="1"/>
  <c r="S43" i="1"/>
  <c r="S44" i="1"/>
  <c r="S45" i="1" s="1"/>
  <c r="S42" i="1"/>
  <c r="U34" i="1"/>
  <c r="U32" i="1"/>
  <c r="V33" i="1" s="1"/>
  <c r="U41" i="1" l="1"/>
  <c r="U48" i="1"/>
  <c r="U49" i="1" s="1"/>
  <c r="U50" i="1" s="1"/>
  <c r="T44" i="1"/>
  <c r="T45" i="1" s="1"/>
  <c r="T43" i="1"/>
  <c r="T42" i="1"/>
  <c r="V34" i="1"/>
  <c r="V32" i="1"/>
  <c r="W33" i="1" s="1"/>
  <c r="V41" i="1" l="1"/>
  <c r="V48" i="1"/>
  <c r="V49" i="1" s="1"/>
  <c r="V50" i="1" s="1"/>
  <c r="U44" i="1"/>
  <c r="U45" i="1" s="1"/>
  <c r="U43" i="1"/>
  <c r="U42" i="1"/>
  <c r="W34" i="1"/>
  <c r="W32" i="1"/>
  <c r="W41" i="1" l="1"/>
  <c r="W48" i="1"/>
  <c r="W49" i="1" s="1"/>
  <c r="W50" i="1" s="1"/>
  <c r="V44" i="1"/>
  <c r="V45" i="1" s="1"/>
  <c r="V42" i="1"/>
  <c r="V43" i="1"/>
  <c r="C59" i="1"/>
  <c r="C60" i="1"/>
  <c r="W42" i="1" l="1"/>
  <c r="W43" i="1"/>
  <c r="W44" i="1"/>
  <c r="W45" i="1" s="1"/>
  <c r="C56" i="1" s="1"/>
  <c r="D56" i="1" s="1"/>
  <c r="C58" i="1"/>
  <c r="D58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6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8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<sst xmlns="http://schemas.openxmlformats.org/spreadsheetml/2006/main" count="275" uniqueCount="228">
  <si>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</si>
  <si>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</si>
  <si>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</si>
  <si>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</si>
  <si>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</si>
  <si>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</si>
  <si>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</si>
  <si>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</si>
  <si>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</si>
  <si>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</si>
  <si>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</si>
  <si>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</si>
  <si>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</si>
  <si>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</si>
  <si>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</si>
  <si>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</si>
  <si>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</si>
  <si>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</si>
  <si>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</si>
  <si>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</si>
  <si>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</si>
  <si>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</si>
  <si>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</si>
  <si>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</si>
  <si>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</si>
  <si>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</si>
  <si>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</si>
  <si>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</si>
  <si>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</si>
  <si>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</si>
  <si>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</si>
  <si>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</si>
  <si>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</si>
  <si>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</si>
  <si>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</si>
  <si>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</si>
  <si>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</si>
  <si>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</si>
  <si>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</si>
  <si>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</si>
  <si>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</si>
  <si>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</si>
  <si>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</si>
  <si>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</si>
  <si>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</si>
  <si>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</si>
  <si>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</si>
  <si>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</si>
  <si>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</si>
  <si>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</si>
  <si>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</si>
  <si>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</si>
  <si>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</si>
  <si>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</si>
  <si>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</si>
  <si>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</si>
  <si>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</si>
  <si>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</si>
  <si>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</si>
  <si>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</si>
  <si>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</si>
  <si>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</si>
  <si>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</si>
  <si>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</si>
  <si>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</si>
  <si>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</si>
  <si>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</si>
  <si>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</si>
  <si>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</si>
  <si>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</si>
  <si>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</si>
  <si>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</si>
  <si>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</si>
  <si>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</si>
  <si>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</si>
  <si>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</si>
  <si>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</si>
  <si>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</si>
  <si>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</si>
  <si>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</si>
  <si>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</si>
  <si>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</si>
  <si>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</si>
  <si>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</si>
  <si>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</si>
  <si>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</si>
  <si>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</si>
  <si>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</si>
  <si>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</si>
  <si>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</si>
  <si>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</si>
  <si>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</si>
  <si>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</si>
  <si>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</si>
  <si>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</si>
  <si>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</si>
  <si>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</si>
  <si>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</si>
  <si>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</si>
  <si>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</si>
  <si>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</si>
  <si>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</si>
  <si>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</si>
  <si>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</si>
  <si>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</si>
  <si>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</si>
  <si>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</si>
  <si>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</si>
  <si>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</si>
  <si>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</si>
  <si>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</si>
  <si>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</si>
  <si>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</si>
  <si>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</si>
  <si>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</si>
  <si>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</si>
  <si>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</si>
  <si>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</si>
  <si>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</si>
  <si>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</si>
  <si>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</si>
  <si>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</si>
  <si>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</si>
  <si>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</si>
  <si>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</si>
  <si>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</si>
  <si>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</si>
  <si>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</si>
  <si>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</si>
  <si>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</si>
  <si>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</si>
  <si>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</si>
  <si>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</si>
  <si>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</si>
  <si>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</si>
  <si>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</si>
  <si>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</si>
  <si>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</si>
  <si>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</si>
  <si>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</si>
  <si>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</si>
  <si>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</si>
  <si>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</si>
  <si>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</si>
  <si>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</si>
  <si>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</si>
  <si>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</si>
  <si>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</si>
  <si>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</si>
  <si>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</si>
  <si>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</si>
  <si>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</si>
  <si>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</si>
  <si>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</si>
  <si>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</si>
  <si>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</si>
  <si>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</si>
  <si>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</si>
  <si>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</si>
  <si>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</si>
  <si>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</si>
  <si>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</si>
  <si>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</si>
  <si>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</si>
  <si>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</si>
  <si>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</si>
  <si>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</si>
  <si>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</si>
  <si>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</si>
  <si>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</si>
  <si>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</si>
  <si>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</si>
  <si>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</si>
  <si>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</si>
  <si>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</si>
  <si>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</si>
  <si>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</si>
  <si>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</si>
  <si>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</si>
  <si>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</si>
  <si>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</si>
  <si>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</si>
  <si>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</si>
  <si>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</si>
  <si>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</si>
  <si>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</si>
  <si>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</si>
  <si>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</si>
  <si>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</si>
  <si>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</si>
  <si>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</si>
  <si>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</si>
  <si>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</si>
  <si>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</si>
  <si>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</si>
  <si>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</si>
  <si>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</si>
  <si>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</si>
  <si>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</si>
  <si>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</si>
  <si>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</si>
  <si>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</si>
  <si>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</si>
  <si>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</si>
  <si>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</si>
  <si>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</si>
  <si>
    <t>Indemnité JPM</t>
  </si>
  <si>
    <t>Reste à amortir</t>
  </si>
  <si>
    <t>Somme chiffre affaire 3 ans</t>
  </si>
  <si>
    <t>Remboursement capital emprunt</t>
  </si>
  <si>
    <t>Indemnité sur CA</t>
  </si>
  <si>
    <t>Calculateur de prêt simple</t>
  </si>
  <si>
    <t>Entrez des valeurs</t>
  </si>
  <si>
    <t>Montant du prêt</t>
  </si>
  <si>
    <t>Taux d’intérêt annuel</t>
  </si>
  <si>
    <t>Durée du prêt en années</t>
  </si>
  <si>
    <t>Date de début du prêt</t>
  </si>
  <si>
    <t>Paiement mensuel</t>
  </si>
  <si>
    <t>Nombre de paiements</t>
  </si>
  <si>
    <t>Total des intérêts</t>
  </si>
  <si>
    <t>Coût total du prêt</t>
  </si>
  <si>
    <t>N°</t>
  </si>
  <si>
    <t>Paiement
Date</t>
  </si>
  <si>
    <t>Solde 
Départ</t>
  </si>
  <si>
    <t>Paiement</t>
  </si>
  <si>
    <t>Capital</t>
  </si>
  <si>
    <t>Intérêts</t>
  </si>
  <si>
    <t>Solde 
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</si>
</sst>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  <numFmt numFmtId="170" formatCode="#,##0\ _€"/>
    <numFmt numFmtId="172" formatCode="_-* #,##0\ &quot;€&quot;_-;\-* #,##0\ &quot;€&quot;_-;_-* &quot;-&quot;??\ &quot;€&quot;_-;_-@_-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6"/>
      <name val="Cambria"/>
      <family val="2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1" tint="0.499984740745262"/>
      </bottom>
      <diagonal/>
    </border>
    <border>
      <left/>
      <right/>
      <top style="hair">
        <color theme="1" tint="0.499984740745262"/>
      </top>
      <bottom/>
      <diagonal/>
    </border>
    <border>
      <left/>
      <right style="hair">
        <color rgb="FF7F7F7F"/>
      </right>
      <top/>
      <bottom/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/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thin">
        <color indexed="64"/>
      </top>
      <bottom/>
      <diagonal/>
    </border>
  </borders>
  <cellStyleXfs count="49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2" fillId="0" borderId="0"/>
    <xf numFmtId="0" fontId="3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4" fontId="7" fillId="0" borderId="0" applyFont="0" applyFill="0" applyBorder="0">
      <alignment horizontal="right"/>
    </xf>
    <xf numFmtId="0" fontId="7" fillId="0" borderId="0">
      <alignment horizontal="right"/>
    </xf>
    <xf numFmtId="44" fontId="7" fillId="0" borderId="0" applyFont="0" applyFill="0" applyBorder="0" applyAlignment="0" applyProtection="0"/>
    <xf numFmtId="1" fontId="7" fillId="0" borderId="0" applyFont="0" applyFill="0" applyBorder="0" applyProtection="0">
      <alignment horizontal="right"/>
    </xf>
    <xf numFmtId="0" fontId="7" fillId="0" borderId="0" applyNumberFormat="0" applyFont="0" applyFill="0" applyBorder="0" applyProtection="0">
      <alignment horizontal="center" wrapText="1"/>
    </xf>
    <xf numFmtId="0" fontId="7" fillId="0" borderId="0" applyNumberFormat="0" applyFont="0" applyFill="0" applyBorder="0" applyProtection="0">
      <alignment horizontal="left" indent="5"/>
    </xf>
    <xf numFmtId="10" fontId="7" fillId="0" borderId="0" applyFont="0" applyFill="0" applyBorder="0" applyAlignment="0" applyProtection="0"/>
    <xf numFmtId="0" fontId="7" fillId="0" borderId="0" applyNumberFormat="0" applyFill="0" applyProtection="0">
      <alignment horizontal="right" indent="1"/>
    </xf>
    <xf numFmtId="0" fontId="44" fillId="0" borderId="23" applyNumberFormat="0" applyFill="0" applyProtection="0">
      <alignment horizontal="left"/>
    </xf>
  </cellStyleXfs>
  <cellXfs count="223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0" fillId="8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1" fillId="0" borderId="0" xfId="0" applyFont="1"/>
    <xf numFmtId="0" fontId="7" fillId="0" borderId="0" xfId="0" applyFont="1" applyAlignment="1">
      <alignment horizontal="right"/>
    </xf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center"/>
    </xf>
    <xf numFmtId="0" fontId="0" fillId="0" borderId="0" xfId="0" applyAlignment="1"/>
    <xf numFmtId="0" fontId="24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0" fillId="10" borderId="1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19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3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3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3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6" fillId="8" borderId="1" xfId="0" applyNumberFormat="1" applyFont="1" applyFill="1" applyBorder="1" applyAlignment="1" applyProtection="1">
      <alignment horizontal="center" wrapText="1"/>
    </xf>
    <xf numFmtId="0" fontId="27" fillId="0" borderId="0" xfId="0" applyFont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0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0" fillId="13" borderId="18" xfId="0" applyFont="1" applyFill="1" applyBorder="1" applyAlignment="1">
      <alignment horizontal="left" vertical="center"/>
    </xf>
    <xf numFmtId="0" fontId="20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8" fillId="0" borderId="0" xfId="0" applyFont="1" applyFill="1" applyBorder="1" applyAlignment="1"/>
    <xf numFmtId="0" fontId="20" fillId="8" borderId="2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vertical="center"/>
    </xf>
    <xf numFmtId="0" fontId="32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4" fillId="0" borderId="0" xfId="0" applyFont="1" applyFill="1" applyAlignment="1"/>
    <xf numFmtId="0" fontId="28" fillId="0" borderId="0" xfId="0" applyFont="1" applyFill="1" applyAlignment="1"/>
    <xf numFmtId="0" fontId="19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1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6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7" fillId="0" borderId="0" xfId="0" applyFont="1" applyAlignment="1">
      <alignment vertical="center"/>
    </xf>
    <xf numFmtId="0" fontId="37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33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5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39" fillId="14" borderId="1" xfId="0" applyFont="1" applyFill="1" applyBorder="1" applyAlignment="1">
      <alignment horizontal="center"/>
    </xf>
    <xf numFmtId="0" fontId="7" fillId="0" borderId="0" xfId="0" applyFont="1"/>
    <xf numFmtId="0" fontId="38" fillId="0" borderId="0" xfId="0" applyFont="1" applyFill="1" applyAlignment="1"/>
    <xf numFmtId="0" fontId="38" fillId="0" borderId="19" xfId="0" applyFont="1" applyFill="1" applyBorder="1" applyAlignment="1"/>
    <xf numFmtId="0" fontId="20" fillId="11" borderId="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vertical="center"/>
    </xf>
    <xf numFmtId="167" fontId="28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39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19" fillId="10" borderId="20" xfId="0" applyFont="1" applyFill="1" applyBorder="1" applyAlignment="1">
      <alignment horizontal="center"/>
    </xf>
    <xf numFmtId="167" fontId="28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6" fillId="8" borderId="1" xfId="1" applyNumberFormat="1" applyFont="1" applyFill="1" applyBorder="1" applyAlignment="1" applyProtection="1">
      <alignment horizontal="center" wrapText="1"/>
    </xf>
    <xf numFmtId="1" fontId="27" fillId="0" borderId="0" xfId="0" applyNumberFormat="1" applyFont="1" applyAlignment="1" applyProtection="1">
      <alignment wrapText="1"/>
    </xf>
    <xf numFmtId="0" fontId="42" fillId="0" borderId="9" xfId="0" applyFont="1" applyBorder="1" applyAlignment="1" applyProtection="1">
      <alignment horizontal="left" wrapText="1"/>
    </xf>
    <xf numFmtId="0" fontId="43" fillId="0" borderId="9" xfId="0" applyFont="1" applyBorder="1" applyAlignment="1" applyProtection="1">
      <alignment horizontal="left" wrapText="1"/>
    </xf>
    <xf numFmtId="0" fontId="43" fillId="0" borderId="0" xfId="0" applyFont="1" applyBorder="1" applyAlignment="1" applyProtection="1">
      <alignment wrapText="1"/>
    </xf>
    <xf numFmtId="170" fontId="37" fillId="0" borderId="1" xfId="39" applyNumberFormat="1" applyFont="1" applyBorder="1" applyAlignment="1">
      <alignment horizontal="right"/>
    </xf>
    <xf numFmtId="170" fontId="37" fillId="0" borderId="1" xfId="0" applyNumberFormat="1" applyFont="1" applyBorder="1" applyAlignment="1" applyProtection="1">
      <alignment horizontal="right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5" fillId="8" borderId="1" xfId="0" applyFont="1" applyFill="1" applyBorder="1" applyAlignment="1" applyProtection="1">
      <alignment horizontal="left" wrapText="1"/>
    </xf>
    <xf numFmtId="0" fontId="25" fillId="8" borderId="2" xfId="0" applyFont="1" applyFill="1" applyBorder="1" applyAlignment="1" applyProtection="1">
      <alignment horizontal="left" wrapText="1"/>
    </xf>
    <xf numFmtId="0" fontId="8" fillId="12" borderId="0" xfId="0" applyFont="1" applyFill="1" applyAlignment="1" applyProtection="1">
      <alignment horizontal="center" wrapText="1"/>
    </xf>
    <xf numFmtId="0" fontId="5" fillId="2" borderId="0" xfId="0" applyFont="1" applyFill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18" fillId="9" borderId="11" xfId="0" applyFont="1" applyFill="1" applyBorder="1" applyAlignment="1">
      <alignment horizontal="center"/>
    </xf>
    <xf numFmtId="0" fontId="18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3" fillId="0" borderId="21" xfId="38" applyBorder="1" applyAlignment="1">
      <alignment horizontal="left" vertical="center" wrapText="1"/>
    </xf>
    <xf numFmtId="0" fontId="33" fillId="0" borderId="13" xfId="38" applyBorder="1" applyAlignment="1">
      <alignment horizontal="left" vertical="center" wrapText="1"/>
    </xf>
    <xf numFmtId="0" fontId="40" fillId="7" borderId="0" xfId="0" applyFont="1" applyFill="1" applyAlignment="1">
      <alignment horizontal="center"/>
    </xf>
    <xf numFmtId="0" fontId="39" fillId="14" borderId="2" xfId="0" applyFont="1" applyFill="1" applyBorder="1" applyAlignment="1">
      <alignment horizontal="right"/>
    </xf>
    <xf numFmtId="0" fontId="39" fillId="14" borderId="3" xfId="0" applyFont="1" applyFill="1" applyBorder="1" applyAlignment="1">
      <alignment horizontal="right"/>
    </xf>
    <xf numFmtId="14" fontId="0" fillId="0" borderId="26" xfId="40" applyFont="1" applyBorder="1">
      <alignment horizontal="right"/>
    </xf>
    <xf numFmtId="14" fontId="0" fillId="0" borderId="0" xfId="40" applyFont="1">
      <alignment horizontal="right"/>
    </xf>
    <xf numFmtId="0" fontId="7" fillId="0" borderId="0" xfId="41">
      <alignment horizontal="right"/>
    </xf>
    <xf numFmtId="44" fontId="0" fillId="0" borderId="0" xfId="42" applyFont="1" applyAlignment="1">
      <alignment horizontal="right"/>
    </xf>
    <xf numFmtId="1" fontId="0" fillId="0" borderId="0" xfId="43" applyFont="1">
      <alignment horizontal="right"/>
    </xf>
    <xf numFmtId="0" fontId="0" fillId="0" borderId="0" xfId="44" applyFont="1">
      <alignment horizontal="center" wrapText="1"/>
    </xf>
    <xf numFmtId="44" fontId="0" fillId="13" borderId="28" xfId="42" applyFont="1" applyFill="1" applyBorder="1" applyAlignment="1">
      <alignment horizontal="right"/>
    </xf>
    <xf numFmtId="0" fontId="7" fillId="0" borderId="27" xfId="45" applyBorder="1">
      <alignment horizontal="left" indent="5"/>
    </xf>
    <xf numFmtId="0" fontId="7" fillId="0" borderId="0" xfId="45">
      <alignment horizontal="left" indent="5"/>
    </xf>
    <xf numFmtId="1" fontId="0" fillId="13" borderId="28" xfId="43" applyFont="1" applyFill="1" applyBorder="1">
      <alignment horizontal="right"/>
    </xf>
    <xf numFmtId="0" fontId="0" fillId="0" borderId="0" xfId="45" applyFont="1">
      <alignment horizontal="left" indent="5"/>
    </xf>
    <xf numFmtId="0" fontId="7" fillId="0" borderId="25" xfId="45" applyBorder="1">
      <alignment horizontal="left" indent="5"/>
    </xf>
    <xf numFmtId="1" fontId="0" fillId="0" borderId="26" xfId="43" applyFont="1" applyBorder="1">
      <alignment horizontal="right"/>
    </xf>
    <xf numFmtId="10" fontId="0" fillId="0" borderId="26" xfId="46" applyFont="1" applyBorder="1" applyAlignment="1">
      <alignment horizontal="right"/>
    </xf>
    <xf numFmtId="44" fontId="0" fillId="0" borderId="26" xfId="42" applyFont="1" applyBorder="1" applyAlignment="1">
      <alignment horizontal="right"/>
    </xf>
    <xf numFmtId="0" fontId="0" fillId="0" borderId="25" xfId="45" applyFont="1" applyBorder="1">
      <alignment horizontal="left" indent="5"/>
    </xf>
    <xf numFmtId="0" fontId="0" fillId="0" borderId="0" xfId="45" applyFont="1">
      <alignment horizontal="left" indent="5"/>
    </xf>
    <xf numFmtId="0" fontId="7" fillId="0" borderId="24" xfId="47" applyBorder="1">
      <alignment horizontal="right" indent="1"/>
    </xf>
    <xf numFmtId="0" fontId="44" fillId="0" borderId="23" xfId="48">
      <alignment horizontal="left"/>
    </xf>
    <xf numFmtId="0" fontId="44" fillId="0" borderId="23" xfId="48" applyFill="1">
      <alignment horizontal="left"/>
    </xf>
    <xf numFmtId="0" fontId="43" fillId="0" borderId="1" xfId="0" applyFont="1" applyBorder="1" applyAlignment="1" applyProtection="1">
      <alignment horizontal="left" vertical="top" wrapText="1"/>
    </xf>
    <xf numFmtId="0" fontId="43" fillId="0" borderId="1" xfId="0" applyFont="1" applyBorder="1" applyAlignment="1" applyProtection="1">
      <alignment horizontal="left" wrapText="1"/>
    </xf>
    <xf numFmtId="172" fontId="37" fillId="0" borderId="1" xfId="42" applyNumberFormat="1" applyFont="1" applyBorder="1" applyAlignment="1">
      <alignment horizontal="right"/>
    </xf>
    <xf numFmtId="0" fontId="43" fillId="0" borderId="1" xfId="0" applyFont="1" applyBorder="1" applyAlignment="1" applyProtection="1">
      <alignment horizontal="left" vertical="top" wrapText="1"/>
    </xf>
    <xf numFmtId="0" fontId="43" fillId="0" borderId="29" xfId="0" applyFont="1" applyBorder="1" applyAlignment="1" applyProtection="1">
      <alignment horizontal="left" vertical="top" wrapText="1"/>
    </xf>
    <xf numFmtId="0" fontId="43" fillId="0" borderId="29" xfId="0" applyFont="1" applyBorder="1" applyAlignment="1" applyProtection="1">
      <alignment horizontal="left" wrapText="1"/>
    </xf>
    <xf numFmtId="170" fontId="37" fillId="0" borderId="20" xfId="0" applyNumberFormat="1" applyFont="1" applyBorder="1" applyAlignment="1" applyProtection="1">
      <alignment horizontal="right" wrapText="1"/>
    </xf>
    <xf numFmtId="0" fontId="0" fillId="0" borderId="13" xfId="0" applyBorder="1" applyAlignment="1" applyProtection="1">
      <alignment horizontal="left" wrapText="1"/>
    </xf>
    <xf numFmtId="0" fontId="0" fillId="0" borderId="14" xfId="0" applyBorder="1" applyAlignment="1" applyProtection="1">
      <alignment horizontal="left" wrapText="1"/>
    </xf>
    <xf numFmtId="0" fontId="0" fillId="0" borderId="14" xfId="0" applyBorder="1" applyAlignment="1" applyProtection="1">
      <alignment horizontal="left" wrapText="1"/>
    </xf>
    <xf numFmtId="1" fontId="0" fillId="10" borderId="13" xfId="0" applyNumberFormat="1" applyFill="1" applyBorder="1" applyAlignment="1" applyProtection="1">
      <alignment horizontal="center" wrapText="1"/>
    </xf>
    <xf numFmtId="44" fontId="0" fillId="0" borderId="1" xfId="42" applyFont="1" applyBorder="1" applyAlignment="1">
      <alignment horizontal="right"/>
    </xf>
    <xf numFmtId="0" fontId="7" fillId="0" borderId="1" xfId="0" applyFont="1" applyBorder="1" applyAlignment="1" applyProtection="1">
      <alignment wrapText="1"/>
    </xf>
    <xf numFmtId="0" fontId="15" fillId="0" borderId="1" xfId="0" applyFont="1" applyBorder="1" applyAlignment="1" applyProtection="1">
      <alignment wrapText="1"/>
    </xf>
  </cellXfs>
  <cellStyles count="49">
    <cellStyle name="Active" xfId="3"/>
    <cellStyle name="Date" xfId="40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Milliers 3" xfId="43"/>
    <cellStyle name="Monétaire" xfId="39" builtinId="4"/>
    <cellStyle name="Monétaire 2" xfId="42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Normal 9" xfId="41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  <cellStyle name="Pourcentage 6" xfId="46"/>
    <cellStyle name="Titre 2" xfId="48"/>
    <cellStyle name="Titre 1 2" xfId="47"/>
    <cellStyle name="Titre 2 2" xfId="45"/>
    <cellStyle name="Titre 3 2" xfId="44"/>
  </cellStyles>
  <dxfs count="33"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 style="thin">
          <color indexed="20"/>
        </left>
        <right/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/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right" vertical="bottom" textRotation="0" wrapText="0" indent="0" justifyLastLine="0" shrinkToFit="0" readingOrder="0"/>
      <protection locked="1" hidden="0"/>
    </dxf>
    <dxf>
      <numFmt numFmtId="0" formatCode="General"/>
      <alignment horizontal="right" vertical="bottom" textRotation="0" wrapText="0" indent="0" justifyLastLine="0" shrinkToFit="0" readingOrder="0"/>
    </dxf>
    <dxf>
      <border outline="0">
        <bottom style="thin">
          <color indexed="2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ables/table1.xml><?xml version="1.0" encoding="utf-8"?>
<table xmlns="http://schemas.openxmlformats.org/spreadsheetml/2006/main" id="3" name="Prêt" displayName="Prêt" ref="B12:H372" dataDxfId="32" tableBorderDxfId="31">
  <autoFilter ref="B12:H37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N°" totalsRowLabel="Total" totalsRowDxfId="30" dataCellStyle="Milliers">
      <calculatedColumnFormula>IFERROR(IF(Prêt_Non_Payé*Valeurs_Entrées,Numéro_Paiement,""), "")</calculatedColumnFormula>
    </tableColumn>
    <tableColumn id="2" name="Paiement_x000a_Date" totalsRowDxfId="29" dataCellStyle="Date">
      <calculatedColumnFormula>IFERROR(IF(Prêt_Non_Payé*Valeurs_Entrées,Date_Paiement,""), "")</calculatedColumnFormula>
    </tableColumn>
    <tableColumn id="3" name="Solde _x000a_Départ" totalsRowDxfId="28" dataCellStyle="Monétaire">
      <calculatedColumnFormula>IFERROR(IF(Prêt_Non_Payé*Valeurs_Entrées,Solde_Départ,""), "")</calculatedColumnFormula>
    </tableColumn>
    <tableColumn id="4" name="Paiement" totalsRowDxfId="27" dataCellStyle="Monétaire">
      <calculatedColumnFormula>IFERROR(IF(Prêt_Non_Payé*Valeurs_Entrées,Paiement_Mensuel,""), "")</calculatedColumnFormula>
    </tableColumn>
    <tableColumn id="5" name="Capital" totalsRowDxfId="26" dataCellStyle="Monétaire">
      <calculatedColumnFormula>IFERROR(IF(Prêt_Non_Payé*Valeurs_Entrées,Capital,""), "")</calculatedColumnFormula>
    </tableColumn>
    <tableColumn id="6" name="Intérêts" totalsRowDxfId="25" dataCellStyle="Monétaire">
      <calculatedColumnFormula>IFERROR(IF(Prêt_Non_Payé*Valeurs_Entrées,Intérêts,""), "")</calculatedColumnFormula>
    </tableColumn>
    <tableColumn id="7" name="Solde _x000a_Final" totalsRowFunction="count" totalsRowDxfId="24" dataCellStyle="Monétaire">
      <calculatedColumnFormula>IFERROR(IF(Prêt_Non_Payé*Valeurs_Entrées,Solde_Final,""), "")</calculatedColumnFormula>
    </tableColumn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uivez le numéro de paiement, la date de paiement, le solde de départ, le paiement, le capital, le montant des intérêts et le solde final."/>
    </ext>
  </extLst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7"/>
  <sheetViews>
    <sheetView showGridLines="0" tabSelected="1" topLeftCell="A7" zoomScale="80" zoomScaleNormal="80" workbookViewId="0">
      <pane xSplit="2" topLeftCell="C1" activePane="topRight" state="frozen"/>
      <selection activeCell="A16" sqref="A16"/>
      <selection pane="topRight" activeCell="M9" sqref="M9"/>
    </sheetView>
  </sheetViews>
  <sheetFormatPr baseColWidth="10" defaultColWidth="11.5546875" defaultRowHeight="16.95" customHeight="1" x14ac:dyDescent="0.3"/>
  <cols>
    <col min="1" max="1" width="23.5546875" style="41" customWidth="1"/>
    <col min="2" max="2" width="16.5546875" style="41" customWidth="1"/>
    <col min="3" max="3" width="13.33203125" style="41" customWidth="1"/>
    <col min="4" max="4" width="13.6640625" style="41" customWidth="1"/>
    <col min="5" max="23" width="12.6640625" style="41" customWidth="1"/>
    <col min="24" max="25" width="11.5546875" style="41"/>
    <col min="26" max="26" width="14.6640625" style="41" customWidth="1"/>
    <col min="27" max="27" width="11.5546875" style="110"/>
    <col min="28" max="32" width="11.5546875" style="110" customWidth="1"/>
    <col min="33" max="35" width="11.5546875" style="110"/>
    <col min="36" max="16384" width="11.5546875" style="41"/>
  </cols>
  <sheetData>
    <row r="1" spans="1:39" s="40" customFormat="1" ht="16.95" customHeight="1" x14ac:dyDescent="0.4">
      <c r="A1" s="169"/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Y1" s="41"/>
      <c r="Z1" s="41"/>
      <c r="AA1" s="110"/>
      <c r="AC1" s="111"/>
      <c r="AD1" s="112">
        <v>1</v>
      </c>
      <c r="AE1" s="110"/>
      <c r="AF1" s="110"/>
      <c r="AG1" s="110"/>
      <c r="AH1" s="110"/>
      <c r="AI1" s="110"/>
      <c r="AJ1" s="41"/>
      <c r="AK1" s="41"/>
      <c r="AL1" s="41"/>
      <c r="AM1" s="41"/>
    </row>
    <row r="2" spans="1:39" ht="16.95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0">
        <f t="shared" ref="AB2:AB10" si="0">AB3-20</f>
        <v>200</v>
      </c>
      <c r="AC2" s="110">
        <v>8</v>
      </c>
      <c r="AD2" s="112">
        <v>1.01</v>
      </c>
      <c r="AE2" s="110" t="s">
        <v>81</v>
      </c>
      <c r="AF2" s="112">
        <v>0.05</v>
      </c>
    </row>
    <row r="3" spans="1:39" ht="16.95" customHeight="1" x14ac:dyDescent="0.3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0">
        <f t="shared" si="0"/>
        <v>220</v>
      </c>
      <c r="AC3" s="110">
        <v>9</v>
      </c>
      <c r="AD3" s="112"/>
      <c r="AE3" s="110" t="s">
        <v>80</v>
      </c>
      <c r="AF3" s="112"/>
    </row>
    <row r="4" spans="1:39" ht="16.95" customHeight="1" x14ac:dyDescent="0.3">
      <c r="A4" s="41" t="s">
        <v>79</v>
      </c>
      <c r="B4" s="78" t="s">
        <v>81</v>
      </c>
      <c r="J4" s="49"/>
      <c r="AB4" s="110">
        <f t="shared" si="0"/>
        <v>240</v>
      </c>
      <c r="AC4" s="110">
        <v>10</v>
      </c>
      <c r="AD4" s="112"/>
      <c r="AF4" s="112"/>
    </row>
    <row r="5" spans="1:39" ht="16.95" customHeight="1" x14ac:dyDescent="0.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0">
        <f t="shared" si="0"/>
        <v>260</v>
      </c>
      <c r="AC5" s="110">
        <v>11</v>
      </c>
      <c r="AD5" s="112">
        <v>1.02</v>
      </c>
      <c r="AF5" s="112">
        <f>AF2+5%</f>
        <v>0.1</v>
      </c>
    </row>
    <row r="6" spans="1:39" s="54" customFormat="1" ht="16.95" customHeight="1" x14ac:dyDescent="0.3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70" t="s">
        <v>0</v>
      </c>
      <c r="L6" s="170"/>
      <c r="M6" s="170"/>
      <c r="N6" s="170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0"/>
      <c r="AB6" s="110">
        <f t="shared" si="0"/>
        <v>280</v>
      </c>
      <c r="AC6" s="110">
        <v>12</v>
      </c>
      <c r="AD6" s="113">
        <v>1.03</v>
      </c>
      <c r="AE6" s="110"/>
      <c r="AF6" s="112">
        <f t="shared" ref="AF6:AF14" si="1">AF5+5%</f>
        <v>0.15000000000000002</v>
      </c>
      <c r="AG6" s="110"/>
      <c r="AH6" s="110"/>
      <c r="AI6" s="110"/>
      <c r="AJ6" s="41"/>
      <c r="AK6" s="41"/>
      <c r="AL6" s="41"/>
      <c r="AM6" s="41"/>
    </row>
    <row r="7" spans="1:39" ht="16.95" customHeight="1" x14ac:dyDescent="0.3">
      <c r="AB7" s="110">
        <f t="shared" si="0"/>
        <v>300</v>
      </c>
      <c r="AC7" s="110">
        <v>13</v>
      </c>
      <c r="AD7" s="113">
        <f>1%+AD6</f>
        <v>1.04</v>
      </c>
      <c r="AF7" s="112">
        <f t="shared" si="1"/>
        <v>0.2</v>
      </c>
    </row>
    <row r="8" spans="1:39" s="56" customFormat="1" ht="14.4" x14ac:dyDescent="0.3">
      <c r="A8" s="160" t="s">
        <v>23</v>
      </c>
      <c r="B8" s="161"/>
      <c r="C8" s="55">
        <f>ENCAISSEMENTS!C39</f>
        <v>200</v>
      </c>
      <c r="F8" s="160" t="s">
        <v>42</v>
      </c>
      <c r="G8" s="162"/>
      <c r="H8" s="161"/>
      <c r="I8" s="83">
        <v>5.0000000000000001E-3</v>
      </c>
      <c r="K8" s="160" t="s">
        <v>173</v>
      </c>
      <c r="L8" s="161"/>
      <c r="M8" s="57">
        <f>M9*M10</f>
        <v>20000</v>
      </c>
      <c r="N8" s="58">
        <f>M8/C11</f>
        <v>0.47961630695443647</v>
      </c>
      <c r="O8" s="160" t="s">
        <v>87</v>
      </c>
      <c r="P8" s="161"/>
      <c r="Q8" s="79"/>
      <c r="R8" s="41"/>
      <c r="S8" s="160" t="s">
        <v>192</v>
      </c>
      <c r="T8" s="162"/>
      <c r="U8" s="161"/>
      <c r="V8" s="152">
        <f>(M8+M14)/C11</f>
        <v>0.47961630695443647</v>
      </c>
      <c r="W8" s="41"/>
      <c r="X8" s="41"/>
      <c r="Y8" s="41"/>
      <c r="Z8" s="41"/>
      <c r="AA8" s="110"/>
      <c r="AB8" s="110">
        <f t="shared" si="0"/>
        <v>320</v>
      </c>
      <c r="AC8" s="110">
        <v>14</v>
      </c>
      <c r="AD8" s="113">
        <f t="shared" ref="AD8:AD19" si="2">1%+AD7</f>
        <v>1.05</v>
      </c>
      <c r="AE8" s="114"/>
      <c r="AF8" s="112">
        <f t="shared" si="1"/>
        <v>0.25</v>
      </c>
      <c r="AG8" s="114"/>
      <c r="AH8" s="114"/>
      <c r="AI8" s="114"/>
    </row>
    <row r="9" spans="1:39" ht="14.4" x14ac:dyDescent="0.3">
      <c r="A9" s="163" t="s">
        <v>24</v>
      </c>
      <c r="B9" s="164"/>
      <c r="C9" s="59">
        <f>ENCAISSEMENTS!D39</f>
        <v>36</v>
      </c>
      <c r="F9" s="160" t="s">
        <v>3</v>
      </c>
      <c r="G9" s="162"/>
      <c r="H9" s="161"/>
      <c r="I9" s="83">
        <v>5.0000000000000001E-3</v>
      </c>
      <c r="K9" s="163" t="s">
        <v>96</v>
      </c>
      <c r="L9" s="164"/>
      <c r="M9" s="78">
        <v>400</v>
      </c>
      <c r="O9" s="160" t="s">
        <v>168</v>
      </c>
      <c r="P9" s="161"/>
      <c r="Q9" s="80"/>
      <c r="AB9" s="110">
        <f t="shared" si="0"/>
        <v>340</v>
      </c>
      <c r="AC9" s="110">
        <v>15</v>
      </c>
      <c r="AD9" s="113">
        <f t="shared" si="2"/>
        <v>1.06</v>
      </c>
      <c r="AF9" s="112">
        <f t="shared" si="1"/>
        <v>0.3</v>
      </c>
    </row>
    <row r="10" spans="1:39" ht="14.4" x14ac:dyDescent="0.3">
      <c r="A10" s="160" t="s">
        <v>26</v>
      </c>
      <c r="B10" s="161"/>
      <c r="C10" s="60">
        <f>ENCAISSEMENTS!E39</f>
        <v>44900</v>
      </c>
      <c r="F10" s="160" t="s">
        <v>4</v>
      </c>
      <c r="G10" s="162"/>
      <c r="H10" s="161"/>
      <c r="I10" s="80">
        <v>0.01</v>
      </c>
      <c r="K10" s="163" t="s">
        <v>97</v>
      </c>
      <c r="L10" s="164"/>
      <c r="M10" s="82">
        <v>50</v>
      </c>
      <c r="O10" s="160" t="s">
        <v>12</v>
      </c>
      <c r="P10" s="161"/>
      <c r="Q10" s="77"/>
      <c r="S10" s="160" t="s">
        <v>193</v>
      </c>
      <c r="T10" s="162"/>
      <c r="U10" s="161"/>
      <c r="V10" s="151">
        <f>DECAISSEMENTS!C39/(ENCAISSEMENTS!D39*1000)</f>
        <v>1</v>
      </c>
      <c r="AB10" s="110">
        <f t="shared" si="0"/>
        <v>360</v>
      </c>
      <c r="AC10" s="110">
        <v>16</v>
      </c>
      <c r="AD10" s="113">
        <f t="shared" si="2"/>
        <v>1.07</v>
      </c>
      <c r="AF10" s="112">
        <f t="shared" si="1"/>
        <v>0.35</v>
      </c>
    </row>
    <row r="11" spans="1:39" ht="14.4" x14ac:dyDescent="0.3">
      <c r="A11" s="129" t="s">
        <v>28</v>
      </c>
      <c r="B11" s="130"/>
      <c r="C11" s="61">
        <f>DECAISSEMENTS!M39</f>
        <v>41700</v>
      </c>
      <c r="F11" s="160" t="s">
        <v>43</v>
      </c>
      <c r="G11" s="162"/>
      <c r="H11" s="161"/>
      <c r="I11" s="84">
        <v>0.57499999999999996</v>
      </c>
      <c r="K11" s="160" t="s">
        <v>30</v>
      </c>
      <c r="L11" s="161"/>
      <c r="M11" s="57">
        <f>1.01*C11-M8-Q8-M14</f>
        <v>22117</v>
      </c>
      <c r="N11"/>
      <c r="AB11" s="110">
        <f>AB12-20</f>
        <v>380</v>
      </c>
      <c r="AD11" s="113">
        <f t="shared" si="2"/>
        <v>1.08</v>
      </c>
      <c r="AF11" s="112">
        <f t="shared" si="1"/>
        <v>0.39999999999999997</v>
      </c>
    </row>
    <row r="12" spans="1:39" ht="14.4" x14ac:dyDescent="0.3">
      <c r="A12" s="129" t="s">
        <v>25</v>
      </c>
      <c r="B12" s="130"/>
      <c r="C12" s="61">
        <f>ENCAISSEMENTS!H39</f>
        <v>5096.1499999999996</v>
      </c>
      <c r="F12" s="160" t="s">
        <v>44</v>
      </c>
      <c r="G12" s="162"/>
      <c r="H12" s="161"/>
      <c r="I12" s="84">
        <v>0.57499999999999996</v>
      </c>
      <c r="K12" s="163" t="s">
        <v>45</v>
      </c>
      <c r="L12" s="164"/>
      <c r="M12" s="81">
        <v>0.01</v>
      </c>
      <c r="AB12" s="110">
        <v>400</v>
      </c>
      <c r="AD12" s="113">
        <f t="shared" si="2"/>
        <v>1.0900000000000001</v>
      </c>
      <c r="AF12" s="112">
        <f t="shared" si="1"/>
        <v>0.44999999999999996</v>
      </c>
    </row>
    <row r="13" spans="1:39" ht="14.4" x14ac:dyDescent="0.3">
      <c r="A13" s="129" t="s">
        <v>29</v>
      </c>
      <c r="B13" s="130"/>
      <c r="C13" s="62">
        <f>DECAISSEMENTS!K80</f>
        <v>762</v>
      </c>
      <c r="F13" s="160" t="s">
        <v>14</v>
      </c>
      <c r="G13" s="162"/>
      <c r="H13" s="161"/>
      <c r="I13" s="84">
        <v>0.03</v>
      </c>
      <c r="K13" s="163" t="s">
        <v>12</v>
      </c>
      <c r="L13" s="164"/>
      <c r="M13" s="78">
        <v>10</v>
      </c>
      <c r="AB13" s="110">
        <v>450</v>
      </c>
      <c r="AD13" s="113">
        <f t="shared" si="2"/>
        <v>1.1000000000000001</v>
      </c>
      <c r="AF13" s="112">
        <f t="shared" si="1"/>
        <v>0.49999999999999994</v>
      </c>
    </row>
    <row r="14" spans="1:39" ht="14.4" x14ac:dyDescent="0.3">
      <c r="A14" s="160" t="s">
        <v>38</v>
      </c>
      <c r="B14" s="161"/>
      <c r="C14" s="62">
        <f>DECAISSEMENTS!E84+DECAISSEMENTS!E85</f>
        <v>0</v>
      </c>
      <c r="F14" s="160" t="s">
        <v>34</v>
      </c>
      <c r="G14" s="162"/>
      <c r="H14" s="161"/>
      <c r="I14" s="84">
        <v>0.17199999999999999</v>
      </c>
      <c r="K14" s="163" t="s">
        <v>191</v>
      </c>
      <c r="L14" s="164"/>
      <c r="M14" s="78"/>
      <c r="AB14" s="110">
        <v>475</v>
      </c>
      <c r="AD14" s="113">
        <f t="shared" si="2"/>
        <v>1.1100000000000001</v>
      </c>
      <c r="AF14" s="112">
        <f t="shared" si="1"/>
        <v>0.54999999999999993</v>
      </c>
    </row>
    <row r="15" spans="1:39" ht="14.4" customHeight="1" x14ac:dyDescent="0.3">
      <c r="A15" s="163" t="s">
        <v>63</v>
      </c>
      <c r="B15" s="164"/>
      <c r="C15" s="62">
        <f>DECAISSEMENTS!E86</f>
        <v>0</v>
      </c>
      <c r="F15" s="173" t="s">
        <v>46</v>
      </c>
      <c r="G15" s="174"/>
      <c r="H15" s="175"/>
      <c r="I15" s="84">
        <v>0.99</v>
      </c>
      <c r="K15"/>
      <c r="L15"/>
      <c r="M15"/>
      <c r="N15"/>
      <c r="AB15" s="110">
        <v>500</v>
      </c>
      <c r="AD15" s="113">
        <f t="shared" si="2"/>
        <v>1.1200000000000001</v>
      </c>
      <c r="AF15" s="115">
        <v>0.57499999999999996</v>
      </c>
    </row>
    <row r="16" spans="1:39" ht="14.4" customHeight="1" x14ac:dyDescent="0.3">
      <c r="A16" s="163" t="s">
        <v>190</v>
      </c>
      <c r="B16" s="164"/>
      <c r="C16" s="62">
        <f>DECAISSEMENTS!E87</f>
        <v>0</v>
      </c>
      <c r="F16" s="63" t="s">
        <v>99</v>
      </c>
      <c r="G16" s="64"/>
      <c r="H16" s="65"/>
      <c r="I16" s="85"/>
      <c r="AB16" s="110">
        <f>AB15+50</f>
        <v>550</v>
      </c>
      <c r="AD16" s="113">
        <f t="shared" si="2"/>
        <v>1.1300000000000001</v>
      </c>
      <c r="AF16" s="112">
        <f>AF14+5%</f>
        <v>0.6</v>
      </c>
    </row>
    <row r="17" spans="1:44" ht="16.95" customHeight="1" x14ac:dyDescent="0.3">
      <c r="AB17" s="110">
        <f>AB16+10</f>
        <v>560</v>
      </c>
      <c r="AD17" s="113">
        <f t="shared" si="2"/>
        <v>1.1400000000000001</v>
      </c>
      <c r="AF17" s="112">
        <f>AF16+5%</f>
        <v>0.65</v>
      </c>
    </row>
    <row r="18" spans="1:44" ht="16.95" customHeight="1" x14ac:dyDescent="0.3">
      <c r="A18" s="170" t="s">
        <v>2</v>
      </c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AB18" s="110">
        <f t="shared" ref="AB18:AB52" si="3">AB17+10</f>
        <v>570</v>
      </c>
      <c r="AD18" s="113">
        <f t="shared" si="2"/>
        <v>1.1500000000000001</v>
      </c>
      <c r="AF18" s="112">
        <f>AF17+5%</f>
        <v>0.70000000000000007</v>
      </c>
    </row>
    <row r="19" spans="1:44" ht="16.95" customHeight="1" thickBot="1" x14ac:dyDescent="0.35">
      <c r="AB19" s="110">
        <f t="shared" si="3"/>
        <v>580</v>
      </c>
      <c r="AD19" s="113">
        <f t="shared" si="2"/>
        <v>1.1600000000000001</v>
      </c>
      <c r="AF19" s="112">
        <f>AF18+5%</f>
        <v>0.75000000000000011</v>
      </c>
    </row>
    <row r="20" spans="1:44" ht="16.95" customHeight="1" x14ac:dyDescent="0.3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0">
        <f t="shared" si="3"/>
        <v>590</v>
      </c>
      <c r="AF20" s="112">
        <f>AF19+5%</f>
        <v>0.80000000000000016</v>
      </c>
      <c r="AN20" s="8"/>
      <c r="AO20" s="8"/>
      <c r="AP20" s="8"/>
      <c r="AQ20" s="8"/>
      <c r="AR20" s="9"/>
    </row>
    <row r="21" spans="1:44" ht="16.95" customHeight="1" x14ac:dyDescent="0.3">
      <c r="A21" s="165" t="s">
        <v>31</v>
      </c>
      <c r="B21" s="166"/>
      <c r="C21" s="125"/>
      <c r="D21" s="60">
        <f>C12*$I$15</f>
        <v>5045.1884999999993</v>
      </c>
      <c r="E21" s="60">
        <f t="shared" ref="E21:W21" si="4">$D$21*(1-perte_prod)^(E20-1)*(1+index_tarif)^(E20-1)</f>
        <v>5045.0623702874982</v>
      </c>
      <c r="F21" s="60">
        <f t="shared" si="4"/>
        <v>5044.9362437282407</v>
      </c>
      <c r="G21" s="60">
        <f t="shared" si="4"/>
        <v>5044.8101203221477</v>
      </c>
      <c r="H21" s="60">
        <f t="shared" si="4"/>
        <v>5044.6840000691382</v>
      </c>
      <c r="I21" s="60">
        <f t="shared" si="4"/>
        <v>5044.5578829691358</v>
      </c>
      <c r="J21" s="60">
        <f t="shared" si="4"/>
        <v>5044.4317690220605</v>
      </c>
      <c r="K21" s="60">
        <f t="shared" si="4"/>
        <v>5044.3056582278341</v>
      </c>
      <c r="L21" s="60">
        <f t="shared" si="4"/>
        <v>5044.1795505863774</v>
      </c>
      <c r="M21" s="60">
        <f t="shared" si="4"/>
        <v>5044.0534460976123</v>
      </c>
      <c r="N21" s="60">
        <f t="shared" si="4"/>
        <v>5043.9273447614596</v>
      </c>
      <c r="O21" s="60">
        <f t="shared" si="4"/>
        <v>5043.8012465778402</v>
      </c>
      <c r="P21" s="60">
        <f t="shared" si="4"/>
        <v>5043.6751515466749</v>
      </c>
      <c r="Q21" s="60">
        <f t="shared" si="4"/>
        <v>5043.5490596678865</v>
      </c>
      <c r="R21" s="60">
        <f t="shared" si="4"/>
        <v>5043.422970941393</v>
      </c>
      <c r="S21" s="60">
        <f t="shared" si="4"/>
        <v>5043.2968853671182</v>
      </c>
      <c r="T21" s="60">
        <f t="shared" si="4"/>
        <v>5043.1708029449837</v>
      </c>
      <c r="U21" s="60">
        <f t="shared" si="4"/>
        <v>5043.0447236749096</v>
      </c>
      <c r="V21" s="60">
        <f t="shared" si="4"/>
        <v>5042.9186475568158</v>
      </c>
      <c r="W21" s="60">
        <f t="shared" si="4"/>
        <v>5042.7925745906268</v>
      </c>
      <c r="AB21" s="110">
        <f t="shared" si="3"/>
        <v>600</v>
      </c>
      <c r="AF21" s="112">
        <f t="shared" ref="AF21:AF24" si="5">AF20+5%</f>
        <v>0.8500000000000002</v>
      </c>
    </row>
    <row r="22" spans="1:44" ht="16.95" customHeight="1" x14ac:dyDescent="0.3">
      <c r="A22" s="165" t="s">
        <v>1</v>
      </c>
      <c r="B22" s="166"/>
      <c r="C22" s="125"/>
      <c r="D22" s="60">
        <f>C14+C13</f>
        <v>762</v>
      </c>
      <c r="E22" s="60">
        <f t="shared" ref="E22:M22" si="6">$C$13*(1+inflation)^(E20-1)</f>
        <v>769.62</v>
      </c>
      <c r="F22" s="60">
        <f t="shared" si="6"/>
        <v>777.31619999999998</v>
      </c>
      <c r="G22" s="60">
        <f t="shared" si="6"/>
        <v>785.08936199999994</v>
      </c>
      <c r="H22" s="60">
        <f t="shared" si="6"/>
        <v>792.94025562000002</v>
      </c>
      <c r="I22" s="60">
        <f t="shared" si="6"/>
        <v>800.86965817619989</v>
      </c>
      <c r="J22" s="60">
        <f t="shared" si="6"/>
        <v>808.87835475796214</v>
      </c>
      <c r="K22" s="60">
        <f t="shared" si="6"/>
        <v>816.96713830554154</v>
      </c>
      <c r="L22" s="60">
        <f t="shared" si="6"/>
        <v>825.13680968859717</v>
      </c>
      <c r="M22" s="60">
        <f t="shared" si="6"/>
        <v>833.38817778548321</v>
      </c>
      <c r="N22" s="60">
        <f>(C15+C13+C16/5)*(1+inflation)^(N20-1)</f>
        <v>841.72205956333801</v>
      </c>
      <c r="O22" s="60">
        <f>($C$13+C16/5)*(1+inflation)^(O20-1)</f>
        <v>850.13928015897125</v>
      </c>
      <c r="P22" s="60">
        <f>($C$13+C16/5)*(1+inflation)^(P20-1)</f>
        <v>858.64067296056101</v>
      </c>
      <c r="Q22" s="60">
        <f>($C$13+C16/5)*(1+inflation)^(Q20-1)</f>
        <v>867.22707969016665</v>
      </c>
      <c r="R22" s="60">
        <f>($C$13+C16/5)*(1+inflation)^(R20-1)</f>
        <v>875.89935048706843</v>
      </c>
      <c r="S22" s="60">
        <f t="shared" ref="S22:W22" si="7">$C$13*(1+inflation)^(S20-1)</f>
        <v>884.65834399193886</v>
      </c>
      <c r="T22" s="60">
        <f t="shared" si="7"/>
        <v>893.5049274318585</v>
      </c>
      <c r="U22" s="60">
        <f t="shared" si="7"/>
        <v>902.43997670617716</v>
      </c>
      <c r="V22" s="60">
        <f t="shared" si="7"/>
        <v>911.46437647323887</v>
      </c>
      <c r="W22" s="60">
        <f t="shared" si="7"/>
        <v>920.57902023797112</v>
      </c>
      <c r="AB22" s="110">
        <f t="shared" si="3"/>
        <v>610</v>
      </c>
      <c r="AF22" s="112">
        <f t="shared" si="5"/>
        <v>0.90000000000000024</v>
      </c>
    </row>
    <row r="23" spans="1:44" s="67" customFormat="1" ht="16.95" customHeight="1" x14ac:dyDescent="0.3">
      <c r="A23" s="167" t="s">
        <v>5</v>
      </c>
      <c r="B23" s="168"/>
      <c r="C23" s="127"/>
      <c r="D23" s="66">
        <f>D21-D22</f>
        <v>4283.1884999999993</v>
      </c>
      <c r="E23" s="66">
        <f t="shared" ref="E23:W23" si="8">E21-E22</f>
        <v>4275.4423702874983</v>
      </c>
      <c r="F23" s="66">
        <f t="shared" si="8"/>
        <v>4267.6200437282405</v>
      </c>
      <c r="G23" s="66">
        <f t="shared" si="8"/>
        <v>4259.720758322148</v>
      </c>
      <c r="H23" s="66">
        <f t="shared" si="8"/>
        <v>4251.7437444491379</v>
      </c>
      <c r="I23" s="66">
        <f t="shared" si="8"/>
        <v>4243.6882247929361</v>
      </c>
      <c r="J23" s="66">
        <f t="shared" si="8"/>
        <v>4235.5534142640981</v>
      </c>
      <c r="K23" s="66">
        <f t="shared" si="8"/>
        <v>4227.3385199222921</v>
      </c>
      <c r="L23" s="66">
        <f t="shared" si="8"/>
        <v>4219.0427408977803</v>
      </c>
      <c r="M23" s="66">
        <f t="shared" si="8"/>
        <v>4210.6652683121292</v>
      </c>
      <c r="N23" s="66">
        <f t="shared" si="8"/>
        <v>4202.2052851981216</v>
      </c>
      <c r="O23" s="66">
        <f t="shared" si="8"/>
        <v>4193.6619664188693</v>
      </c>
      <c r="P23" s="66">
        <f t="shared" si="8"/>
        <v>4185.0344785861143</v>
      </c>
      <c r="Q23" s="66">
        <f t="shared" si="8"/>
        <v>4176.3219799777198</v>
      </c>
      <c r="R23" s="66">
        <f t="shared" si="8"/>
        <v>4167.5236204543244</v>
      </c>
      <c r="S23" s="66">
        <f t="shared" si="8"/>
        <v>4158.6385413751796</v>
      </c>
      <c r="T23" s="66">
        <f t="shared" si="8"/>
        <v>4149.6658755131248</v>
      </c>
      <c r="U23" s="66">
        <f t="shared" si="8"/>
        <v>4140.6047469687328</v>
      </c>
      <c r="V23" s="66">
        <f t="shared" si="8"/>
        <v>4131.4542710835767</v>
      </c>
      <c r="W23" s="66">
        <f t="shared" si="8"/>
        <v>4122.2135543526556</v>
      </c>
      <c r="AA23" s="110"/>
      <c r="AB23" s="110">
        <f t="shared" si="3"/>
        <v>620</v>
      </c>
      <c r="AC23" s="110"/>
      <c r="AD23" s="110"/>
      <c r="AE23" s="110"/>
      <c r="AF23" s="112">
        <f t="shared" si="5"/>
        <v>0.95000000000000029</v>
      </c>
      <c r="AG23" s="110"/>
      <c r="AH23" s="110"/>
      <c r="AI23" s="110"/>
    </row>
    <row r="24" spans="1:44" ht="16.95" customHeight="1" x14ac:dyDescent="0.3">
      <c r="A24" s="165" t="s">
        <v>84</v>
      </c>
      <c r="B24" s="166"/>
      <c r="C24" s="125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0">
        <f t="shared" si="3"/>
        <v>630</v>
      </c>
      <c r="AF24" s="112">
        <f t="shared" si="5"/>
        <v>1.0000000000000002</v>
      </c>
    </row>
    <row r="25" spans="1:44" s="67" customFormat="1" ht="16.95" customHeight="1" x14ac:dyDescent="0.3">
      <c r="A25" s="167" t="s">
        <v>6</v>
      </c>
      <c r="B25" s="168"/>
      <c r="C25" s="127"/>
      <c r="D25" s="66">
        <f>D23-D24</f>
        <v>4283.1884999999993</v>
      </c>
      <c r="E25" s="66">
        <f t="shared" ref="E25:I25" si="10">E23-E24</f>
        <v>4275.4423702874983</v>
      </c>
      <c r="F25" s="66">
        <f t="shared" si="10"/>
        <v>4267.6200437282405</v>
      </c>
      <c r="G25" s="66">
        <f t="shared" si="10"/>
        <v>4259.720758322148</v>
      </c>
      <c r="H25" s="66">
        <f t="shared" si="10"/>
        <v>4251.7437444491379</v>
      </c>
      <c r="I25" s="66">
        <f t="shared" si="10"/>
        <v>4243.6882247929361</v>
      </c>
      <c r="J25" s="66">
        <f t="shared" ref="J25" si="11">J23-J24</f>
        <v>4235.5534142640981</v>
      </c>
      <c r="K25" s="66">
        <f t="shared" ref="K25" si="12">K23-K24</f>
        <v>4227.3385199222921</v>
      </c>
      <c r="L25" s="66">
        <f t="shared" ref="L25" si="13">L23-L24</f>
        <v>4219.0427408977803</v>
      </c>
      <c r="M25" s="66">
        <f t="shared" ref="M25" si="14">M23-M24</f>
        <v>4210.6652683121292</v>
      </c>
      <c r="N25" s="66">
        <f t="shared" ref="N25" si="15">N23-N24</f>
        <v>4202.2052851981216</v>
      </c>
      <c r="O25" s="66">
        <f t="shared" ref="O25" si="16">O23-O24</f>
        <v>4193.6619664188693</v>
      </c>
      <c r="P25" s="66">
        <f t="shared" ref="P25" si="17">P23-P24</f>
        <v>4185.0344785861143</v>
      </c>
      <c r="Q25" s="66">
        <f t="shared" ref="Q25" si="18">Q23-Q24</f>
        <v>4176.3219799777198</v>
      </c>
      <c r="R25" s="66">
        <f t="shared" ref="R25" si="19">R23-R24</f>
        <v>4167.5236204543244</v>
      </c>
      <c r="S25" s="66">
        <f t="shared" ref="S25" si="20">S23-S24</f>
        <v>4158.6385413751796</v>
      </c>
      <c r="T25" s="66">
        <f t="shared" ref="T25" si="21">T23-T24</f>
        <v>4149.6658755131248</v>
      </c>
      <c r="U25" s="66">
        <f t="shared" ref="U25" si="22">U23-U24</f>
        <v>4140.6047469687328</v>
      </c>
      <c r="V25" s="66">
        <f t="shared" ref="V25" si="23">V23-V24</f>
        <v>4131.4542710835767</v>
      </c>
      <c r="W25" s="66">
        <f t="shared" ref="W25" si="24">W23-W24</f>
        <v>4122.2135543526556</v>
      </c>
      <c r="AA25" s="110"/>
      <c r="AB25" s="110">
        <f t="shared" si="3"/>
        <v>640</v>
      </c>
      <c r="AC25" s="110"/>
      <c r="AD25" s="110"/>
      <c r="AE25" s="110"/>
      <c r="AF25" s="112"/>
      <c r="AG25" s="110"/>
      <c r="AH25" s="110"/>
      <c r="AI25" s="110"/>
    </row>
    <row r="26" spans="1:44" ht="16.95" customHeight="1" x14ac:dyDescent="0.3">
      <c r="A26" s="165" t="s">
        <v>7</v>
      </c>
      <c r="B26" s="166"/>
      <c r="C26" s="125"/>
      <c r="D26" s="60">
        <f>($C$11-$M$14)/20</f>
        <v>2085</v>
      </c>
      <c r="E26" s="60">
        <f t="shared" ref="E26:W26" si="25">($C$11-$M$14)/20</f>
        <v>2085</v>
      </c>
      <c r="F26" s="60">
        <f t="shared" si="25"/>
        <v>2085</v>
      </c>
      <c r="G26" s="60">
        <f t="shared" si="25"/>
        <v>2085</v>
      </c>
      <c r="H26" s="60">
        <f t="shared" si="25"/>
        <v>2085</v>
      </c>
      <c r="I26" s="60">
        <f t="shared" si="25"/>
        <v>2085</v>
      </c>
      <c r="J26" s="60">
        <f t="shared" si="25"/>
        <v>2085</v>
      </c>
      <c r="K26" s="60">
        <f t="shared" si="25"/>
        <v>2085</v>
      </c>
      <c r="L26" s="60">
        <f t="shared" si="25"/>
        <v>2085</v>
      </c>
      <c r="M26" s="60">
        <f t="shared" si="25"/>
        <v>2085</v>
      </c>
      <c r="N26" s="60">
        <f t="shared" si="25"/>
        <v>2085</v>
      </c>
      <c r="O26" s="60">
        <f t="shared" si="25"/>
        <v>2085</v>
      </c>
      <c r="P26" s="60">
        <f t="shared" si="25"/>
        <v>2085</v>
      </c>
      <c r="Q26" s="60">
        <f t="shared" si="25"/>
        <v>2085</v>
      </c>
      <c r="R26" s="60">
        <f t="shared" si="25"/>
        <v>2085</v>
      </c>
      <c r="S26" s="60">
        <f t="shared" si="25"/>
        <v>2085</v>
      </c>
      <c r="T26" s="60">
        <f t="shared" si="25"/>
        <v>2085</v>
      </c>
      <c r="U26" s="60">
        <f t="shared" si="25"/>
        <v>2085</v>
      </c>
      <c r="V26" s="60">
        <f t="shared" si="25"/>
        <v>2085</v>
      </c>
      <c r="W26" s="60">
        <f t="shared" si="25"/>
        <v>2085</v>
      </c>
      <c r="AB26" s="110">
        <f t="shared" si="3"/>
        <v>650</v>
      </c>
      <c r="AF26" s="112"/>
    </row>
    <row r="27" spans="1:44" ht="14.4" x14ac:dyDescent="0.3">
      <c r="A27" s="166" t="s">
        <v>8</v>
      </c>
      <c r="B27" s="171"/>
      <c r="C27" s="126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0">
        <f t="shared" si="3"/>
        <v>660</v>
      </c>
      <c r="AF27" s="112"/>
    </row>
    <row r="28" spans="1:44" s="67" customFormat="1" ht="16.95" customHeight="1" x14ac:dyDescent="0.3">
      <c r="A28" s="167" t="s">
        <v>9</v>
      </c>
      <c r="B28" s="168"/>
      <c r="C28" s="127"/>
      <c r="D28" s="66">
        <f t="shared" ref="D28:W28" si="26">D25-D26-D27</f>
        <v>2198.1884999999993</v>
      </c>
      <c r="E28" s="66">
        <f t="shared" si="26"/>
        <v>2190.4423702874983</v>
      </c>
      <c r="F28" s="66">
        <f t="shared" si="26"/>
        <v>2182.6200437282405</v>
      </c>
      <c r="G28" s="66">
        <f t="shared" si="26"/>
        <v>2174.720758322148</v>
      </c>
      <c r="H28" s="66">
        <f t="shared" si="26"/>
        <v>2166.7437444491379</v>
      </c>
      <c r="I28" s="66">
        <f t="shared" si="26"/>
        <v>2158.6882247929361</v>
      </c>
      <c r="J28" s="66">
        <f t="shared" si="26"/>
        <v>2150.5534142640981</v>
      </c>
      <c r="K28" s="66">
        <f t="shared" si="26"/>
        <v>2142.3385199222921</v>
      </c>
      <c r="L28" s="66">
        <f t="shared" si="26"/>
        <v>2134.0427408977803</v>
      </c>
      <c r="M28" s="66">
        <f t="shared" si="26"/>
        <v>2125.6652683121292</v>
      </c>
      <c r="N28" s="66">
        <f t="shared" si="26"/>
        <v>2117.2052851981216</v>
      </c>
      <c r="O28" s="66">
        <f t="shared" si="26"/>
        <v>2108.6619664188693</v>
      </c>
      <c r="P28" s="66">
        <f t="shared" si="26"/>
        <v>2100.0344785861143</v>
      </c>
      <c r="Q28" s="66">
        <f t="shared" si="26"/>
        <v>2091.3219799777198</v>
      </c>
      <c r="R28" s="66">
        <f t="shared" si="26"/>
        <v>2082.5236204543244</v>
      </c>
      <c r="S28" s="66">
        <f t="shared" si="26"/>
        <v>2073.6385413751796</v>
      </c>
      <c r="T28" s="66">
        <f t="shared" si="26"/>
        <v>2064.6658755131248</v>
      </c>
      <c r="U28" s="66">
        <f t="shared" si="26"/>
        <v>2055.6047469687328</v>
      </c>
      <c r="V28" s="66">
        <f t="shared" si="26"/>
        <v>2046.4542710835767</v>
      </c>
      <c r="W28" s="66">
        <f t="shared" si="26"/>
        <v>2037.2135543526556</v>
      </c>
      <c r="AA28" s="110"/>
      <c r="AB28" s="110">
        <f t="shared" si="3"/>
        <v>670</v>
      </c>
      <c r="AC28" s="110"/>
      <c r="AD28" s="110"/>
      <c r="AE28" s="110"/>
      <c r="AF28" s="112"/>
      <c r="AG28" s="110"/>
      <c r="AH28" s="110"/>
      <c r="AI28" s="110"/>
    </row>
    <row r="29" spans="1:44" ht="16.95" customHeight="1" x14ac:dyDescent="0.3">
      <c r="A29" s="176" t="s">
        <v>13</v>
      </c>
      <c r="B29" s="177"/>
      <c r="C29" s="124"/>
      <c r="D29" s="60">
        <f t="shared" ref="D29:W29" si="27">IF(D20&lt;=$M$13,-IPMT($M$12,D20,$M$13,$M$11),0)</f>
        <v>221.17000000000002</v>
      </c>
      <c r="E29" s="60">
        <f t="shared" si="27"/>
        <v>200.03011212917747</v>
      </c>
      <c r="F29" s="60">
        <f t="shared" si="27"/>
        <v>178.67882537964667</v>
      </c>
      <c r="G29" s="60">
        <f t="shared" si="27"/>
        <v>157.11402576262054</v>
      </c>
      <c r="H29" s="60">
        <f t="shared" si="27"/>
        <v>135.33357814942417</v>
      </c>
      <c r="I29" s="60">
        <f t="shared" si="27"/>
        <v>113.33532606009585</v>
      </c>
      <c r="J29" s="60">
        <f t="shared" si="27"/>
        <v>91.117091449874223</v>
      </c>
      <c r="K29" s="60">
        <f t="shared" si="27"/>
        <v>68.676674493550408</v>
      </c>
      <c r="L29" s="60">
        <f t="shared" si="27"/>
        <v>46.011853367663342</v>
      </c>
      <c r="M29" s="60">
        <f t="shared" si="27"/>
        <v>23.1203840305174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0">
        <f t="shared" si="3"/>
        <v>680</v>
      </c>
      <c r="AF29" s="112"/>
    </row>
    <row r="30" spans="1:44" ht="14.4" x14ac:dyDescent="0.3">
      <c r="A30" s="165" t="s">
        <v>64</v>
      </c>
      <c r="B30" s="166"/>
      <c r="C30" s="125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0">
        <f t="shared" si="3"/>
        <v>690</v>
      </c>
      <c r="AF30" s="112"/>
    </row>
    <row r="31" spans="1:44" s="67" customFormat="1" ht="16.95" customHeight="1" x14ac:dyDescent="0.3">
      <c r="A31" s="167" t="s">
        <v>10</v>
      </c>
      <c r="B31" s="168"/>
      <c r="C31" s="127"/>
      <c r="D31" s="66">
        <f t="shared" ref="D31:W31" si="29">D28-D29-D30</f>
        <v>1977.0184999999992</v>
      </c>
      <c r="E31" s="66">
        <f t="shared" si="29"/>
        <v>1990.4122581583208</v>
      </c>
      <c r="F31" s="66">
        <f t="shared" si="29"/>
        <v>2003.9412183485938</v>
      </c>
      <c r="G31" s="66">
        <f t="shared" si="29"/>
        <v>2017.6067325595275</v>
      </c>
      <c r="H31" s="66">
        <f t="shared" si="29"/>
        <v>2031.4101662997136</v>
      </c>
      <c r="I31" s="66">
        <f t="shared" si="29"/>
        <v>2045.3528987328402</v>
      </c>
      <c r="J31" s="66">
        <f t="shared" si="29"/>
        <v>2059.4363228142238</v>
      </c>
      <c r="K31" s="66">
        <f t="shared" si="29"/>
        <v>2073.6618454287418</v>
      </c>
      <c r="L31" s="66">
        <f t="shared" si="29"/>
        <v>2088.0308875301171</v>
      </c>
      <c r="M31" s="66">
        <f t="shared" si="29"/>
        <v>2102.5448842816118</v>
      </c>
      <c r="N31" s="66">
        <f t="shared" si="29"/>
        <v>2117.2052851981216</v>
      </c>
      <c r="O31" s="66">
        <f t="shared" si="29"/>
        <v>2108.6619664188693</v>
      </c>
      <c r="P31" s="66">
        <f t="shared" si="29"/>
        <v>2100.0344785861143</v>
      </c>
      <c r="Q31" s="66">
        <f t="shared" si="29"/>
        <v>2091.3219799777198</v>
      </c>
      <c r="R31" s="66">
        <f t="shared" si="29"/>
        <v>2082.5236204543244</v>
      </c>
      <c r="S31" s="66">
        <f t="shared" si="29"/>
        <v>2073.6385413751796</v>
      </c>
      <c r="T31" s="66">
        <f t="shared" si="29"/>
        <v>2064.6658755131248</v>
      </c>
      <c r="U31" s="66">
        <f t="shared" si="29"/>
        <v>2055.6047469687328</v>
      </c>
      <c r="V31" s="66">
        <f t="shared" si="29"/>
        <v>2046.4542710835767</v>
      </c>
      <c r="W31" s="66">
        <f t="shared" si="29"/>
        <v>2037.2135543526556</v>
      </c>
      <c r="AA31" s="110"/>
      <c r="AB31" s="110">
        <f t="shared" si="3"/>
        <v>700</v>
      </c>
      <c r="AC31" s="110"/>
      <c r="AD31" s="110"/>
      <c r="AE31" s="110"/>
      <c r="AF31" s="112"/>
      <c r="AG31" s="110"/>
      <c r="AH31" s="110"/>
      <c r="AI31" s="110"/>
    </row>
    <row r="32" spans="1:44" ht="14.4" x14ac:dyDescent="0.3">
      <c r="A32" s="165" t="s">
        <v>47</v>
      </c>
      <c r="B32" s="166"/>
      <c r="C32" s="125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0">
        <f t="shared" si="3"/>
        <v>710</v>
      </c>
      <c r="AF32" s="112"/>
    </row>
    <row r="33" spans="1:35" ht="14.4" x14ac:dyDescent="0.3">
      <c r="A33" s="165" t="s">
        <v>82</v>
      </c>
      <c r="B33" s="166"/>
      <c r="C33" s="125"/>
      <c r="D33" s="60">
        <f>IF(D31&lt;0,0,IF(D31&lt;38120,IF(B4="SAS",0.15*D31,0.15*D31*(1-I11)),IF(B4="SAS",0.33*D31,0.33*D31*(1-I11))))</f>
        <v>126.03492937499996</v>
      </c>
      <c r="E33" s="60">
        <f>IF(E31+D32&lt;0,0,IF(E31&lt;38120,IF($B$4="SAS",0.15*(E31+D32),0.15*(E31+D32)*(1-$I$11)),IF($B$4="SAS",0.33*(E31+D32),0.33*(1-$I$11)*(E31+D32))))</f>
        <v>126.88878145759296</v>
      </c>
      <c r="F33" s="60">
        <f>IF(F31+E32&lt;0,0,IF(F31&lt;38120,IF($B$4="SAS",0.15*(F31+E32),0.15*(F31+E32)*(1-$I$11)),IF($B$4="SAS",0.33*(F31+E32),0.33*(1-$I$11)*(F31+E32))))</f>
        <v>127.75125266972286</v>
      </c>
      <c r="G33" s="60">
        <f t="shared" ref="G33:W33" si="41">IF(G31+F32&lt;0,0,IF(G31&lt;38120,IF($B$4="SAS",0.15*(G31+F32),0.15*(G31+F32)*(1-$I$12)),IF($B$4="SAS",0.33*(G31+F32),0.33*(1-$I$12)*(G31+F32))))</f>
        <v>128.62242920066987</v>
      </c>
      <c r="H33" s="60">
        <f t="shared" si="41"/>
        <v>129.50239810160676</v>
      </c>
      <c r="I33" s="60">
        <f t="shared" si="41"/>
        <v>130.39124729421857</v>
      </c>
      <c r="J33" s="60">
        <f t="shared" si="41"/>
        <v>131.28906557940678</v>
      </c>
      <c r="K33" s="60">
        <f t="shared" si="41"/>
        <v>132.1959426460823</v>
      </c>
      <c r="L33" s="60">
        <f t="shared" si="41"/>
        <v>133.11196908004499</v>
      </c>
      <c r="M33" s="60">
        <f t="shared" si="41"/>
        <v>134.03723637295275</v>
      </c>
      <c r="N33" s="60">
        <f t="shared" si="41"/>
        <v>134.97183693138027</v>
      </c>
      <c r="O33" s="60">
        <f t="shared" si="41"/>
        <v>134.42720035920294</v>
      </c>
      <c r="P33" s="60">
        <f t="shared" si="41"/>
        <v>133.8771980098648</v>
      </c>
      <c r="Q33" s="60">
        <f t="shared" si="41"/>
        <v>133.32177622357966</v>
      </c>
      <c r="R33" s="60">
        <f t="shared" si="41"/>
        <v>132.76088080396318</v>
      </c>
      <c r="S33" s="60">
        <f t="shared" si="41"/>
        <v>132.1944570126677</v>
      </c>
      <c r="T33" s="60">
        <f t="shared" si="41"/>
        <v>131.62244956396171</v>
      </c>
      <c r="U33" s="60">
        <f t="shared" si="41"/>
        <v>131.04480261925673</v>
      </c>
      <c r="V33" s="60">
        <f t="shared" si="41"/>
        <v>130.46145978157801</v>
      </c>
      <c r="W33" s="60">
        <f t="shared" si="41"/>
        <v>129.8723640899818</v>
      </c>
      <c r="AB33" s="110">
        <f t="shared" si="3"/>
        <v>720</v>
      </c>
      <c r="AF33" s="112"/>
    </row>
    <row r="34" spans="1:35" s="67" customFormat="1" ht="16.95" customHeight="1" x14ac:dyDescent="0.3">
      <c r="A34" s="167" t="s">
        <v>11</v>
      </c>
      <c r="B34" s="168"/>
      <c r="C34" s="127"/>
      <c r="D34" s="66">
        <f t="shared" ref="D34:W34" si="42">D31-D33</f>
        <v>1850.9835706249992</v>
      </c>
      <c r="E34" s="66">
        <f t="shared" si="42"/>
        <v>1863.5234767007278</v>
      </c>
      <c r="F34" s="66">
        <f t="shared" si="42"/>
        <v>1876.189965678871</v>
      </c>
      <c r="G34" s="66">
        <f t="shared" si="42"/>
        <v>1888.9843033588577</v>
      </c>
      <c r="H34" s="66">
        <f t="shared" si="42"/>
        <v>1901.9077681981069</v>
      </c>
      <c r="I34" s="66">
        <f t="shared" si="42"/>
        <v>1914.9616514386216</v>
      </c>
      <c r="J34" s="66">
        <f t="shared" si="42"/>
        <v>1928.1472572348171</v>
      </c>
      <c r="K34" s="66">
        <f t="shared" si="42"/>
        <v>1941.4659027826594</v>
      </c>
      <c r="L34" s="66">
        <f t="shared" si="42"/>
        <v>1954.9189184500722</v>
      </c>
      <c r="M34" s="66">
        <f t="shared" si="42"/>
        <v>1968.507647908659</v>
      </c>
      <c r="N34" s="66">
        <f t="shared" si="42"/>
        <v>1982.2334482667413</v>
      </c>
      <c r="O34" s="66">
        <f t="shared" si="42"/>
        <v>1974.2347660596663</v>
      </c>
      <c r="P34" s="66">
        <f t="shared" si="42"/>
        <v>1966.1572805762496</v>
      </c>
      <c r="Q34" s="66">
        <f t="shared" si="42"/>
        <v>1958.0002037541401</v>
      </c>
      <c r="R34" s="66">
        <f t="shared" si="42"/>
        <v>1949.7627396503613</v>
      </c>
      <c r="S34" s="66">
        <f t="shared" si="42"/>
        <v>1941.4440843625118</v>
      </c>
      <c r="T34" s="66">
        <f t="shared" si="42"/>
        <v>1933.0434259491631</v>
      </c>
      <c r="U34" s="66">
        <f t="shared" si="42"/>
        <v>1924.5599443494762</v>
      </c>
      <c r="V34" s="66">
        <f t="shared" si="42"/>
        <v>1915.9928113019987</v>
      </c>
      <c r="W34" s="66">
        <f t="shared" si="42"/>
        <v>1907.3411902626738</v>
      </c>
      <c r="X34" s="154"/>
      <c r="AA34" s="110"/>
      <c r="AB34" s="110">
        <f t="shared" si="3"/>
        <v>730</v>
      </c>
      <c r="AC34" s="110"/>
      <c r="AD34" s="110"/>
      <c r="AE34" s="110"/>
      <c r="AF34" s="112"/>
      <c r="AG34" s="110"/>
      <c r="AH34" s="110"/>
      <c r="AI34" s="110"/>
    </row>
    <row r="35" spans="1:35" s="68" customFormat="1" ht="16.95" customHeight="1" x14ac:dyDescent="0.3">
      <c r="A35" s="155" t="s">
        <v>210</v>
      </c>
      <c r="B35" s="156"/>
      <c r="C35" s="156"/>
      <c r="D35" s="159">
        <f>(20-D20)*D21</f>
        <v>95858.581499999986</v>
      </c>
      <c r="E35" s="159">
        <f t="shared" ref="E35:W35" si="43">(20-E20)*E21</f>
        <v>90811.122665174975</v>
      </c>
      <c r="F35" s="159">
        <f t="shared" si="43"/>
        <v>85763.916143380091</v>
      </c>
      <c r="G35" s="159">
        <f t="shared" si="43"/>
        <v>80716.961925154363</v>
      </c>
      <c r="H35" s="159">
        <f t="shared" si="43"/>
        <v>75670.260001037066</v>
      </c>
      <c r="I35" s="159">
        <f t="shared" si="43"/>
        <v>70623.810361567899</v>
      </c>
      <c r="J35" s="159">
        <f t="shared" si="43"/>
        <v>65577.612997286793</v>
      </c>
      <c r="K35" s="159">
        <f t="shared" si="43"/>
        <v>60531.667898734013</v>
      </c>
      <c r="L35" s="159">
        <f t="shared" si="43"/>
        <v>55485.975056450152</v>
      </c>
      <c r="M35" s="159">
        <f t="shared" si="43"/>
        <v>50440.534460976123</v>
      </c>
      <c r="N35" s="159">
        <f t="shared" si="43"/>
        <v>45395.346102853138</v>
      </c>
      <c r="O35" s="159">
        <f t="shared" si="43"/>
        <v>40350.409972622721</v>
      </c>
      <c r="P35" s="159">
        <f t="shared" si="43"/>
        <v>35305.726060826724</v>
      </c>
      <c r="Q35" s="159">
        <f t="shared" si="43"/>
        <v>30261.294358007319</v>
      </c>
      <c r="R35" s="159">
        <f t="shared" si="43"/>
        <v>25217.114854706964</v>
      </c>
      <c r="S35" s="159">
        <f t="shared" si="43"/>
        <v>20173.187541468473</v>
      </c>
      <c r="T35" s="159">
        <f t="shared" si="43"/>
        <v>15129.512408834951</v>
      </c>
      <c r="U35" s="159">
        <f t="shared" si="43"/>
        <v>10086.089447349819</v>
      </c>
      <c r="V35" s="159">
        <f t="shared" si="43"/>
        <v>5042.9186475568158</v>
      </c>
      <c r="W35" s="159">
        <f t="shared" si="43"/>
        <v>0</v>
      </c>
      <c r="AA35" s="116"/>
      <c r="AB35" s="110">
        <f t="shared" si="3"/>
        <v>740</v>
      </c>
      <c r="AC35" s="116"/>
      <c r="AD35" s="116"/>
      <c r="AE35" s="116"/>
      <c r="AF35" s="116"/>
      <c r="AG35" s="116"/>
      <c r="AH35" s="116"/>
      <c r="AI35" s="116"/>
    </row>
    <row r="36" spans="1:35" s="68" customFormat="1" ht="16.95" customHeight="1" x14ac:dyDescent="0.3">
      <c r="B36" s="156"/>
      <c r="C36" s="156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AA36" s="116"/>
      <c r="AB36" s="110"/>
      <c r="AC36" s="116"/>
      <c r="AD36" s="116"/>
      <c r="AE36" s="116"/>
      <c r="AF36" s="116"/>
      <c r="AG36" s="116"/>
      <c r="AH36" s="116"/>
      <c r="AI36" s="116"/>
    </row>
    <row r="37" spans="1:35" s="68" customFormat="1" ht="16.95" customHeight="1" x14ac:dyDescent="0.3">
      <c r="A37" s="157" t="s">
        <v>207</v>
      </c>
      <c r="B37" s="156"/>
      <c r="C37" s="156"/>
      <c r="D37" s="159">
        <f t="shared" ref="D37:F37" si="44">(20-D20)*D26</f>
        <v>39615</v>
      </c>
      <c r="E37" s="159">
        <f t="shared" si="44"/>
        <v>37530</v>
      </c>
      <c r="F37" s="159">
        <f t="shared" si="44"/>
        <v>35445</v>
      </c>
      <c r="G37" s="159">
        <f>(20-G20)*G26</f>
        <v>33360</v>
      </c>
      <c r="H37" s="159">
        <f t="shared" ref="H37:W37" si="45">(20-H20)*H26</f>
        <v>31275</v>
      </c>
      <c r="I37" s="159">
        <f t="shared" si="45"/>
        <v>29190</v>
      </c>
      <c r="J37" s="159">
        <f t="shared" si="45"/>
        <v>27105</v>
      </c>
      <c r="K37" s="159">
        <f t="shared" si="45"/>
        <v>25020</v>
      </c>
      <c r="L37" s="159">
        <f t="shared" si="45"/>
        <v>22935</v>
      </c>
      <c r="M37" s="159">
        <f t="shared" si="45"/>
        <v>20850</v>
      </c>
      <c r="N37" s="159">
        <f t="shared" si="45"/>
        <v>18765</v>
      </c>
      <c r="O37" s="159">
        <f t="shared" si="45"/>
        <v>16680</v>
      </c>
      <c r="P37" s="159">
        <f t="shared" si="45"/>
        <v>14595</v>
      </c>
      <c r="Q37" s="159">
        <f t="shared" si="45"/>
        <v>12510</v>
      </c>
      <c r="R37" s="159">
        <f t="shared" si="45"/>
        <v>10425</v>
      </c>
      <c r="S37" s="159">
        <f t="shared" si="45"/>
        <v>8340</v>
      </c>
      <c r="T37" s="159">
        <f t="shared" si="45"/>
        <v>6255</v>
      </c>
      <c r="U37" s="159">
        <f t="shared" si="45"/>
        <v>4170</v>
      </c>
      <c r="V37" s="159">
        <f t="shared" si="45"/>
        <v>2085</v>
      </c>
      <c r="W37" s="159">
        <f t="shared" si="45"/>
        <v>0</v>
      </c>
      <c r="AA37" s="116"/>
      <c r="AB37" s="110"/>
      <c r="AC37" s="116"/>
      <c r="AD37" s="116"/>
      <c r="AE37" s="116"/>
      <c r="AF37" s="116"/>
      <c r="AG37" s="116"/>
      <c r="AH37" s="116"/>
      <c r="AI37" s="116"/>
    </row>
    <row r="38" spans="1:35" s="68" customFormat="1" ht="16.95" customHeight="1" x14ac:dyDescent="0.3">
      <c r="A38" s="213" t="s">
        <v>208</v>
      </c>
      <c r="B38" s="213"/>
      <c r="C38" s="214"/>
      <c r="D38" s="215"/>
      <c r="E38" s="215"/>
      <c r="F38" s="215"/>
      <c r="G38" s="215">
        <f>SUM(D21:F21)</f>
        <v>15135.187114015738</v>
      </c>
      <c r="H38" s="215">
        <f t="shared" ref="H38:W38" si="46">SUM(E21:G21)</f>
        <v>15134.808734337887</v>
      </c>
      <c r="I38" s="215">
        <f t="shared" si="46"/>
        <v>15134.430364119526</v>
      </c>
      <c r="J38" s="215">
        <f t="shared" si="46"/>
        <v>15134.052003360423</v>
      </c>
      <c r="K38" s="215">
        <f t="shared" si="46"/>
        <v>15133.673652060334</v>
      </c>
      <c r="L38" s="215">
        <f t="shared" si="46"/>
        <v>15133.295310219029</v>
      </c>
      <c r="M38" s="215">
        <f t="shared" si="46"/>
        <v>15132.916977836272</v>
      </c>
      <c r="N38" s="215">
        <f t="shared" si="46"/>
        <v>15132.538654911823</v>
      </c>
      <c r="O38" s="215">
        <f t="shared" si="46"/>
        <v>15132.160341445449</v>
      </c>
      <c r="P38" s="215">
        <f t="shared" si="46"/>
        <v>15131.782037436911</v>
      </c>
      <c r="Q38" s="215">
        <f t="shared" si="46"/>
        <v>15131.403742885974</v>
      </c>
      <c r="R38" s="215">
        <f t="shared" si="46"/>
        <v>15131.025457792402</v>
      </c>
      <c r="S38" s="215">
        <f t="shared" si="46"/>
        <v>15130.647182155953</v>
      </c>
      <c r="T38" s="215">
        <f t="shared" si="46"/>
        <v>15130.268915976398</v>
      </c>
      <c r="U38" s="215">
        <f t="shared" si="46"/>
        <v>15129.890659253495</v>
      </c>
      <c r="V38" s="215">
        <f t="shared" si="46"/>
        <v>15129.512411987012</v>
      </c>
      <c r="W38" s="215">
        <f t="shared" si="46"/>
        <v>15129.13417417671</v>
      </c>
      <c r="AA38" s="116"/>
      <c r="AB38" s="110"/>
      <c r="AC38" s="116"/>
      <c r="AD38" s="116"/>
      <c r="AE38" s="116"/>
      <c r="AF38" s="116"/>
      <c r="AG38" s="116"/>
      <c r="AH38" s="116"/>
      <c r="AI38" s="116"/>
    </row>
    <row r="39" spans="1:35" s="222" customFormat="1" ht="16.95" customHeight="1" x14ac:dyDescent="0.3">
      <c r="A39" s="209" t="s">
        <v>209</v>
      </c>
      <c r="B39" s="209"/>
      <c r="C39" s="210"/>
      <c r="D39" s="211">
        <f ca="1">'Calculateur de prêt'!H13</f>
        <v>19913.581209093856</v>
      </c>
      <c r="E39" s="211">
        <f ca="1">'Calculateur de prêt'!H14</f>
        <v>17708.326235862089</v>
      </c>
      <c r="F39" s="211">
        <f ca="1">'Calculateur de prêt'!H15</f>
        <v>15501.233550152634</v>
      </c>
      <c r="G39" s="211">
        <f ca="1">'Calculateur de prêt'!H16</f>
        <v>13292.301620538232</v>
      </c>
      <c r="H39" s="211">
        <f ca="1">'Calculateur de prêt'!H17</f>
        <v>11081.528914315828</v>
      </c>
      <c r="I39" s="211">
        <f ca="1">'Calculateur de prêt'!H18</f>
        <v>8868.9138975054084</v>
      </c>
      <c r="J39" s="211">
        <f ca="1">'Calculateur de prêt'!H19</f>
        <v>6654.4550348470621</v>
      </c>
      <c r="K39" s="211">
        <f ca="1">'Calculateur de prêt'!H20</f>
        <v>4438.1507898033306</v>
      </c>
      <c r="L39" s="211">
        <f ca="1">'Calculateur de prêt'!H21</f>
        <v>2219.9996245550974</v>
      </c>
      <c r="M39" s="211">
        <f ca="1">'Calculateur de prêt'!H22</f>
        <v>3.3433025237172842E-9</v>
      </c>
      <c r="N39" s="211" t="str">
        <f ca="1">'Calculateur de prêt'!H23</f>
        <v/>
      </c>
      <c r="O39" s="211" t="str">
        <f ca="1">'Calculateur de prêt'!H24</f>
        <v/>
      </c>
      <c r="P39" s="211" t="str">
        <f ca="1">'Calculateur de prêt'!H25</f>
        <v/>
      </c>
      <c r="Q39" s="211"/>
      <c r="R39" s="211"/>
      <c r="S39" s="211"/>
      <c r="T39" s="211"/>
      <c r="U39" s="211"/>
      <c r="V39" s="211"/>
      <c r="W39" s="211"/>
      <c r="X39" s="220" t="str">
        <f ca="1">IFERROR(IF(Prêt_Non_Payé*Valeurs_Entrées,Solde_Final,""), "")</f>
        <v/>
      </c>
      <c r="Y39" s="220" t="str">
        <f ca="1">IFERROR(IF(Prêt_Non_Payé*Valeurs_Entrées,Solde_Final,""), "")</f>
        <v/>
      </c>
      <c r="Z39" s="220" t="str">
        <f ca="1">IFERROR(IF(Prêt_Non_Payé*Valeurs_Entrées,Solde_Final,""), "")</f>
        <v/>
      </c>
      <c r="AA39" s="220" t="str">
        <f ca="1">IFERROR(IF(Prêt_Non_Payé*Valeurs_Entrées,Solde_Final,""), "")</f>
        <v/>
      </c>
      <c r="AB39" s="220" t="str">
        <f ca="1">IFERROR(IF(Prêt_Non_Payé*Valeurs_Entrées,Solde_Final,""), "")</f>
        <v/>
      </c>
      <c r="AC39" s="221"/>
      <c r="AD39" s="221"/>
      <c r="AE39" s="221"/>
      <c r="AF39" s="221"/>
      <c r="AG39" s="221"/>
      <c r="AH39" s="221"/>
      <c r="AI39" s="221"/>
    </row>
    <row r="40" spans="1:35" s="222" customFormat="1" ht="16.95" customHeight="1" x14ac:dyDescent="0.3">
      <c r="A40" s="210" t="s">
        <v>206</v>
      </c>
      <c r="B40" s="212"/>
      <c r="C40" s="210"/>
      <c r="D40" s="158"/>
      <c r="E40" s="158"/>
      <c r="F40" s="158"/>
      <c r="G40" s="158">
        <f ca="1">SUM(G37:G39)</f>
        <v>61787.488734553968</v>
      </c>
      <c r="H40" s="158">
        <f ca="1">SUM(H37:H39)</f>
        <v>57491.337648653716</v>
      </c>
      <c r="I40" s="158">
        <f t="shared" ref="G40:W40" ca="1" si="47">SUM(I37:I39)</f>
        <v>53193.344261624938</v>
      </c>
      <c r="J40" s="158">
        <f t="shared" ca="1" si="47"/>
        <v>48893.507038207492</v>
      </c>
      <c r="K40" s="158">
        <f t="shared" ca="1" si="47"/>
        <v>44591.82444186366</v>
      </c>
      <c r="L40" s="158">
        <f t="shared" ca="1" si="47"/>
        <v>40288.294934774123</v>
      </c>
      <c r="M40" s="158">
        <f t="shared" ca="1" si="47"/>
        <v>35982.916977839617</v>
      </c>
      <c r="N40" s="158">
        <f t="shared" ca="1" si="47"/>
        <v>33897.538654911827</v>
      </c>
      <c r="O40" s="158">
        <f t="shared" ca="1" si="47"/>
        <v>31812.160341445451</v>
      </c>
      <c r="P40" s="158">
        <f t="shared" ca="1" si="47"/>
        <v>29726.782037436911</v>
      </c>
      <c r="Q40" s="158">
        <f t="shared" si="47"/>
        <v>27641.403742885974</v>
      </c>
      <c r="R40" s="158">
        <f t="shared" si="47"/>
        <v>25556.025457792402</v>
      </c>
      <c r="S40" s="158">
        <f t="shared" si="47"/>
        <v>23470.647182155953</v>
      </c>
      <c r="T40" s="158">
        <f t="shared" si="47"/>
        <v>21385.268915976398</v>
      </c>
      <c r="U40" s="158">
        <f t="shared" si="47"/>
        <v>19299.890659253495</v>
      </c>
      <c r="V40" s="158">
        <f t="shared" si="47"/>
        <v>17214.512411987012</v>
      </c>
      <c r="W40" s="158">
        <f t="shared" si="47"/>
        <v>15129.13417417671</v>
      </c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ht="16.95" customHeight="1" x14ac:dyDescent="0.3">
      <c r="A41" s="216" t="s">
        <v>32</v>
      </c>
      <c r="B41" s="217"/>
      <c r="C41" s="218"/>
      <c r="D41" s="219">
        <f t="shared" ref="D41:W41" si="48">D34+D27+D26</f>
        <v>3935.9835706249992</v>
      </c>
      <c r="E41" s="219">
        <f t="shared" si="48"/>
        <v>3948.5234767007278</v>
      </c>
      <c r="F41" s="219">
        <f t="shared" si="48"/>
        <v>3961.189965678871</v>
      </c>
      <c r="G41" s="219">
        <f t="shared" si="48"/>
        <v>3973.9843033588577</v>
      </c>
      <c r="H41" s="219">
        <f t="shared" si="48"/>
        <v>3986.9077681981071</v>
      </c>
      <c r="I41" s="219">
        <f t="shared" si="48"/>
        <v>3999.9616514386216</v>
      </c>
      <c r="J41" s="219">
        <f t="shared" si="48"/>
        <v>4013.1472572348171</v>
      </c>
      <c r="K41" s="219">
        <f t="shared" si="48"/>
        <v>4026.4659027826592</v>
      </c>
      <c r="L41" s="219">
        <f t="shared" si="48"/>
        <v>4039.9189184500719</v>
      </c>
      <c r="M41" s="219">
        <f t="shared" si="48"/>
        <v>4053.5076479086592</v>
      </c>
      <c r="N41" s="219">
        <f t="shared" si="48"/>
        <v>4067.2334482667411</v>
      </c>
      <c r="O41" s="219">
        <f t="shared" si="48"/>
        <v>4059.2347660596661</v>
      </c>
      <c r="P41" s="219">
        <f t="shared" si="48"/>
        <v>4051.1572805762498</v>
      </c>
      <c r="Q41" s="219">
        <f t="shared" si="48"/>
        <v>4043.0002037541399</v>
      </c>
      <c r="R41" s="219">
        <f t="shared" si="48"/>
        <v>4034.7627396503613</v>
      </c>
      <c r="S41" s="219">
        <f t="shared" si="48"/>
        <v>4026.4440843625116</v>
      </c>
      <c r="T41" s="219">
        <f t="shared" si="48"/>
        <v>4018.0434259491631</v>
      </c>
      <c r="U41" s="219">
        <f t="shared" si="48"/>
        <v>4009.5599443494762</v>
      </c>
      <c r="V41" s="219">
        <f t="shared" si="48"/>
        <v>4000.9928113019987</v>
      </c>
      <c r="W41" s="219">
        <f t="shared" si="48"/>
        <v>3992.341190262674</v>
      </c>
      <c r="AB41" s="110">
        <f>AB35+10</f>
        <v>750</v>
      </c>
      <c r="AF41" s="112"/>
    </row>
    <row r="42" spans="1:35" ht="14.4" x14ac:dyDescent="0.3">
      <c r="A42" s="166" t="s">
        <v>21</v>
      </c>
      <c r="B42" s="171"/>
      <c r="C42" s="131">
        <f>-C11+M14</f>
        <v>-41700</v>
      </c>
      <c r="D42" s="60">
        <f>D41+D30+D29</f>
        <v>4157.1535706249988</v>
      </c>
      <c r="E42" s="60">
        <f>E41+E30+E29</f>
        <v>4148.5535888299055</v>
      </c>
      <c r="F42" s="60">
        <f t="shared" ref="F42:W42" si="49">F41+F30+F29</f>
        <v>4139.8687910585177</v>
      </c>
      <c r="G42" s="60">
        <f t="shared" si="49"/>
        <v>4131.0983291214779</v>
      </c>
      <c r="H42" s="60">
        <f t="shared" si="49"/>
        <v>4122.2413463475314</v>
      </c>
      <c r="I42" s="60">
        <f t="shared" si="49"/>
        <v>4113.2969774987178</v>
      </c>
      <c r="J42" s="60">
        <f t="shared" si="49"/>
        <v>4104.264348684691</v>
      </c>
      <c r="K42" s="60">
        <f t="shared" si="49"/>
        <v>4095.1425772762095</v>
      </c>
      <c r="L42" s="60">
        <f t="shared" si="49"/>
        <v>4085.9307718177351</v>
      </c>
      <c r="M42" s="60">
        <f t="shared" si="49"/>
        <v>4076.6280319391767</v>
      </c>
      <c r="N42" s="60">
        <f t="shared" si="49"/>
        <v>4067.2334482667411</v>
      </c>
      <c r="O42" s="60">
        <f t="shared" si="49"/>
        <v>4059.2347660596661</v>
      </c>
      <c r="P42" s="60">
        <f t="shared" si="49"/>
        <v>4051.1572805762498</v>
      </c>
      <c r="Q42" s="60">
        <f t="shared" si="49"/>
        <v>4043.0002037541399</v>
      </c>
      <c r="R42" s="60">
        <f t="shared" si="49"/>
        <v>4034.7627396503613</v>
      </c>
      <c r="S42" s="60">
        <f t="shared" si="49"/>
        <v>4026.4440843625116</v>
      </c>
      <c r="T42" s="60">
        <f t="shared" si="49"/>
        <v>4018.0434259491631</v>
      </c>
      <c r="U42" s="60">
        <f t="shared" si="49"/>
        <v>4009.5599443494762</v>
      </c>
      <c r="V42" s="60">
        <f t="shared" si="49"/>
        <v>4000.9928113019987</v>
      </c>
      <c r="W42" s="60">
        <f t="shared" si="49"/>
        <v>3992.341190262674</v>
      </c>
      <c r="AB42" s="110">
        <f t="shared" si="3"/>
        <v>760</v>
      </c>
      <c r="AF42" s="112"/>
    </row>
    <row r="43" spans="1:35" ht="14.4" x14ac:dyDescent="0.3">
      <c r="A43" s="172" t="s">
        <v>174</v>
      </c>
      <c r="B43" s="172"/>
      <c r="C43" s="133">
        <f>-M8-Q8</f>
        <v>-20000</v>
      </c>
      <c r="D43" s="60">
        <f>D41</f>
        <v>3935.9835706249992</v>
      </c>
      <c r="E43" s="60">
        <f t="shared" ref="E43:W43" si="50">E41</f>
        <v>3948.5234767007278</v>
      </c>
      <c r="F43" s="60">
        <f t="shared" si="50"/>
        <v>3961.189965678871</v>
      </c>
      <c r="G43" s="60">
        <f t="shared" si="50"/>
        <v>3973.9843033588577</v>
      </c>
      <c r="H43" s="60">
        <f t="shared" si="50"/>
        <v>3986.9077681981071</v>
      </c>
      <c r="I43" s="60">
        <f t="shared" si="50"/>
        <v>3999.9616514386216</v>
      </c>
      <c r="J43" s="60">
        <f t="shared" si="50"/>
        <v>4013.1472572348171</v>
      </c>
      <c r="K43" s="60">
        <f t="shared" si="50"/>
        <v>4026.4659027826592</v>
      </c>
      <c r="L43" s="60">
        <f t="shared" si="50"/>
        <v>4039.9189184500719</v>
      </c>
      <c r="M43" s="60">
        <f t="shared" si="50"/>
        <v>4053.5076479086592</v>
      </c>
      <c r="N43" s="60">
        <f t="shared" si="50"/>
        <v>4067.2334482667411</v>
      </c>
      <c r="O43" s="60">
        <f t="shared" si="50"/>
        <v>4059.2347660596661</v>
      </c>
      <c r="P43" s="60">
        <f t="shared" si="50"/>
        <v>4051.1572805762498</v>
      </c>
      <c r="Q43" s="60">
        <f t="shared" si="50"/>
        <v>4043.0002037541399</v>
      </c>
      <c r="R43" s="60">
        <f t="shared" si="50"/>
        <v>4034.7627396503613</v>
      </c>
      <c r="S43" s="60">
        <f t="shared" si="50"/>
        <v>4026.4440843625116</v>
      </c>
      <c r="T43" s="60">
        <f t="shared" si="50"/>
        <v>4018.0434259491631</v>
      </c>
      <c r="U43" s="60">
        <f t="shared" si="50"/>
        <v>4009.5599443494762</v>
      </c>
      <c r="V43" s="60">
        <f t="shared" si="50"/>
        <v>4000.9928113019987</v>
      </c>
      <c r="W43" s="60">
        <f t="shared" si="50"/>
        <v>3992.341190262674</v>
      </c>
      <c r="AB43" s="110">
        <f t="shared" si="3"/>
        <v>770</v>
      </c>
      <c r="AF43" s="112"/>
    </row>
    <row r="44" spans="1:35" ht="16.95" customHeight="1" x14ac:dyDescent="0.3">
      <c r="A44" s="165" t="s">
        <v>15</v>
      </c>
      <c r="B44" s="166"/>
      <c r="C44" s="125"/>
      <c r="D44" s="60">
        <f t="shared" ref="D44:W44" si="51">D41*(1+taux_actu)^-(D20-1)</f>
        <v>3935.9835706249992</v>
      </c>
      <c r="E44" s="60">
        <f t="shared" si="51"/>
        <v>3833.5179385443957</v>
      </c>
      <c r="F44" s="60">
        <f t="shared" si="51"/>
        <v>3733.8014569505804</v>
      </c>
      <c r="G44" s="60">
        <f t="shared" si="51"/>
        <v>3636.758589619235</v>
      </c>
      <c r="H44" s="60">
        <f t="shared" si="51"/>
        <v>3542.3159132784644</v>
      </c>
      <c r="I44" s="60">
        <f t="shared" si="51"/>
        <v>3450.4020577307429</v>
      </c>
      <c r="J44" s="60">
        <f t="shared" si="51"/>
        <v>3360.9476476873474</v>
      </c>
      <c r="K44" s="60">
        <f t="shared" si="51"/>
        <v>3273.8852462660338</v>
      </c>
      <c r="L44" s="60">
        <f t="shared" si="51"/>
        <v>3189.1493001040544</v>
      </c>
      <c r="M44" s="60">
        <f t="shared" si="51"/>
        <v>3106.6760860400559</v>
      </c>
      <c r="N44" s="60">
        <f t="shared" si="51"/>
        <v>3026.4036593197065</v>
      </c>
      <c r="O44" s="60">
        <f t="shared" si="51"/>
        <v>2932.4775617109021</v>
      </c>
      <c r="P44" s="60">
        <f t="shared" si="51"/>
        <v>2841.4002080934615</v>
      </c>
      <c r="Q44" s="60">
        <f t="shared" si="51"/>
        <v>2753.0864063390727</v>
      </c>
      <c r="R44" s="60">
        <f t="shared" si="51"/>
        <v>2667.4534894363678</v>
      </c>
      <c r="S44" s="60">
        <f t="shared" si="51"/>
        <v>2584.4212410729156</v>
      </c>
      <c r="T44" s="60">
        <f t="shared" si="51"/>
        <v>2503.9118234022421</v>
      </c>
      <c r="U44" s="60">
        <f t="shared" si="51"/>
        <v>2425.8497069318787</v>
      </c>
      <c r="V44" s="60">
        <f t="shared" si="51"/>
        <v>2350.1616024703053</v>
      </c>
      <c r="W44" s="60">
        <f t="shared" si="51"/>
        <v>2276.7763950724916</v>
      </c>
      <c r="AB44" s="110">
        <f t="shared" si="3"/>
        <v>780</v>
      </c>
      <c r="AF44" s="112"/>
    </row>
    <row r="45" spans="1:35" s="67" customFormat="1" ht="16.95" customHeight="1" x14ac:dyDescent="0.3">
      <c r="A45" s="167" t="s">
        <v>16</v>
      </c>
      <c r="B45" s="168"/>
      <c r="C45" s="134">
        <f>-C11+M14</f>
        <v>-41700</v>
      </c>
      <c r="D45" s="66">
        <f>D44+C45</f>
        <v>-37764.016429374999</v>
      </c>
      <c r="E45" s="66">
        <f>D45+E44</f>
        <v>-33930.4984908306</v>
      </c>
      <c r="F45" s="66">
        <f t="shared" ref="F45:V45" si="52">E45+F44</f>
        <v>-30196.69703388002</v>
      </c>
      <c r="G45" s="66">
        <f t="shared" si="52"/>
        <v>-26559.938444260784</v>
      </c>
      <c r="H45" s="66">
        <f t="shared" si="52"/>
        <v>-23017.62253098232</v>
      </c>
      <c r="I45" s="66">
        <f t="shared" si="52"/>
        <v>-19567.220473251578</v>
      </c>
      <c r="J45" s="66">
        <f t="shared" si="52"/>
        <v>-16206.272825564231</v>
      </c>
      <c r="K45" s="66">
        <f t="shared" si="52"/>
        <v>-12932.387579298196</v>
      </c>
      <c r="L45" s="66">
        <f t="shared" si="52"/>
        <v>-9743.2382791941418</v>
      </c>
      <c r="M45" s="66">
        <f t="shared" si="52"/>
        <v>-6636.5621931540863</v>
      </c>
      <c r="N45" s="66">
        <f t="shared" si="52"/>
        <v>-3610.1585338343798</v>
      </c>
      <c r="O45" s="66">
        <f t="shared" si="52"/>
        <v>-677.68097212347766</v>
      </c>
      <c r="P45" s="66">
        <f t="shared" si="52"/>
        <v>2163.7192359699839</v>
      </c>
      <c r="Q45" s="66">
        <f t="shared" si="52"/>
        <v>4916.8056423090566</v>
      </c>
      <c r="R45" s="66">
        <f t="shared" si="52"/>
        <v>7584.2591317454244</v>
      </c>
      <c r="S45" s="66">
        <f t="shared" si="52"/>
        <v>10168.68037281834</v>
      </c>
      <c r="T45" s="66">
        <f t="shared" si="52"/>
        <v>12672.592196220583</v>
      </c>
      <c r="U45" s="66">
        <f t="shared" si="52"/>
        <v>15098.441903152461</v>
      </c>
      <c r="V45" s="66">
        <f t="shared" si="52"/>
        <v>17448.603505622767</v>
      </c>
      <c r="W45" s="66">
        <f>V45+W44</f>
        <v>19725.379900695258</v>
      </c>
      <c r="AA45" s="110"/>
      <c r="AB45" s="110">
        <f t="shared" si="3"/>
        <v>790</v>
      </c>
      <c r="AC45" s="110"/>
      <c r="AD45" s="110"/>
      <c r="AE45" s="110"/>
      <c r="AF45" s="112"/>
      <c r="AG45" s="110"/>
      <c r="AH45" s="110"/>
      <c r="AI45" s="110"/>
    </row>
    <row r="46" spans="1:35" ht="16.95" customHeight="1" x14ac:dyDescent="0.3">
      <c r="AB46" s="110">
        <f>AB45+10</f>
        <v>800</v>
      </c>
    </row>
    <row r="47" spans="1:35" ht="14.4" x14ac:dyDescent="0.3">
      <c r="A47" s="165" t="s">
        <v>33</v>
      </c>
      <c r="B47" s="166"/>
      <c r="C47" s="125"/>
      <c r="D47" s="60">
        <f t="shared" ref="D47:W47" si="53">IF(D20&lt;4,IF(D31&lt;0,0,$I$11*D31),$I$12*D31)</f>
        <v>1136.7856374999994</v>
      </c>
      <c r="E47" s="60">
        <f t="shared" si="53"/>
        <v>1144.4870484410344</v>
      </c>
      <c r="F47" s="60">
        <f t="shared" si="53"/>
        <v>1152.2662005504415</v>
      </c>
      <c r="G47" s="60">
        <f t="shared" si="53"/>
        <v>1160.1238712217282</v>
      </c>
      <c r="H47" s="60">
        <f t="shared" si="53"/>
        <v>1168.0608456223354</v>
      </c>
      <c r="I47" s="60">
        <f t="shared" si="53"/>
        <v>1176.0779167713831</v>
      </c>
      <c r="J47" s="60">
        <f t="shared" si="53"/>
        <v>1184.1758856181787</v>
      </c>
      <c r="K47" s="60">
        <f t="shared" si="53"/>
        <v>1192.3555611215265</v>
      </c>
      <c r="L47" s="60">
        <f t="shared" si="53"/>
        <v>1200.6177603298172</v>
      </c>
      <c r="M47" s="60">
        <f t="shared" si="53"/>
        <v>1208.9633084619268</v>
      </c>
      <c r="N47" s="60">
        <f t="shared" si="53"/>
        <v>1217.3930389889199</v>
      </c>
      <c r="O47" s="60">
        <f t="shared" si="53"/>
        <v>1212.4806306908497</v>
      </c>
      <c r="P47" s="60">
        <f t="shared" si="53"/>
        <v>1207.5198251870156</v>
      </c>
      <c r="Q47" s="60">
        <f t="shared" si="53"/>
        <v>1202.5101384871889</v>
      </c>
      <c r="R47" s="60">
        <f t="shared" si="53"/>
        <v>1197.4510817612363</v>
      </c>
      <c r="S47" s="60">
        <f t="shared" si="53"/>
        <v>1192.3421612907282</v>
      </c>
      <c r="T47" s="60">
        <f t="shared" si="53"/>
        <v>1187.1828784200466</v>
      </c>
      <c r="U47" s="60">
        <f t="shared" si="53"/>
        <v>1181.9727295070213</v>
      </c>
      <c r="V47" s="60">
        <f t="shared" si="53"/>
        <v>1176.7112058730565</v>
      </c>
      <c r="W47" s="60">
        <f t="shared" si="53"/>
        <v>1171.3977937527768</v>
      </c>
      <c r="AB47" s="110">
        <f>AB46+8</f>
        <v>808</v>
      </c>
      <c r="AF47" s="112"/>
    </row>
    <row r="48" spans="1:35" ht="14.4" x14ac:dyDescent="0.3">
      <c r="A48" s="165" t="s">
        <v>48</v>
      </c>
      <c r="B48" s="166"/>
      <c r="C48" s="125"/>
      <c r="D48" s="60">
        <f t="shared" ref="D48:W48" si="54">IF(D20&lt;4,0,D34-D47)</f>
        <v>0</v>
      </c>
      <c r="E48" s="60">
        <f t="shared" si="54"/>
        <v>0</v>
      </c>
      <c r="F48" s="60">
        <f t="shared" si="54"/>
        <v>0</v>
      </c>
      <c r="G48" s="60">
        <f t="shared" si="54"/>
        <v>728.86043213712946</v>
      </c>
      <c r="H48" s="60">
        <f t="shared" si="54"/>
        <v>733.84692257577149</v>
      </c>
      <c r="I48" s="60">
        <f t="shared" si="54"/>
        <v>738.88373466723851</v>
      </c>
      <c r="J48" s="60">
        <f t="shared" si="54"/>
        <v>743.97137161663841</v>
      </c>
      <c r="K48" s="60">
        <f t="shared" si="54"/>
        <v>749.11034166113291</v>
      </c>
      <c r="L48" s="60">
        <f t="shared" si="54"/>
        <v>754.30115812025497</v>
      </c>
      <c r="M48" s="60">
        <f t="shared" si="54"/>
        <v>759.54433944673224</v>
      </c>
      <c r="N48" s="60">
        <f t="shared" si="54"/>
        <v>764.84040927782144</v>
      </c>
      <c r="O48" s="60">
        <f t="shared" si="54"/>
        <v>761.75413536881661</v>
      </c>
      <c r="P48" s="60">
        <f t="shared" si="54"/>
        <v>758.63745538923399</v>
      </c>
      <c r="Q48" s="60">
        <f t="shared" si="54"/>
        <v>755.49006526695121</v>
      </c>
      <c r="R48" s="60">
        <f t="shared" si="54"/>
        <v>752.31165788912494</v>
      </c>
      <c r="S48" s="60">
        <f t="shared" si="54"/>
        <v>749.10192307178363</v>
      </c>
      <c r="T48" s="60">
        <f t="shared" si="54"/>
        <v>745.8605475291165</v>
      </c>
      <c r="U48" s="60">
        <f t="shared" si="54"/>
        <v>742.58721484245484</v>
      </c>
      <c r="V48" s="60">
        <f t="shared" si="54"/>
        <v>739.28160542894216</v>
      </c>
      <c r="W48" s="60">
        <f t="shared" si="54"/>
        <v>735.94339650989696</v>
      </c>
      <c r="AB48" s="110">
        <f t="shared" si="3"/>
        <v>818</v>
      </c>
      <c r="AF48" s="112"/>
    </row>
    <row r="49" spans="1:35" ht="14.4" x14ac:dyDescent="0.3">
      <c r="A49" s="165" t="s">
        <v>49</v>
      </c>
      <c r="B49" s="166"/>
      <c r="C49" s="125"/>
      <c r="D49" s="60">
        <f>D48*(100%-$I$14)</f>
        <v>0</v>
      </c>
      <c r="E49" s="60">
        <f t="shared" ref="E49:W49" si="55">E48*(100%-$I$14)</f>
        <v>0</v>
      </c>
      <c r="F49" s="60">
        <f t="shared" si="55"/>
        <v>0</v>
      </c>
      <c r="G49" s="60">
        <f t="shared" si="55"/>
        <v>603.49643780954329</v>
      </c>
      <c r="H49" s="60">
        <f t="shared" si="55"/>
        <v>607.62525189273879</v>
      </c>
      <c r="I49" s="60">
        <f t="shared" si="55"/>
        <v>611.79573230447352</v>
      </c>
      <c r="J49" s="60">
        <f t="shared" si="55"/>
        <v>616.0082956985766</v>
      </c>
      <c r="K49" s="60">
        <f t="shared" si="55"/>
        <v>620.26336289541814</v>
      </c>
      <c r="L49" s="60">
        <f t="shared" si="55"/>
        <v>624.56135892357122</v>
      </c>
      <c r="M49" s="60">
        <f t="shared" si="55"/>
        <v>628.90271306189436</v>
      </c>
      <c r="N49" s="60">
        <f t="shared" si="55"/>
        <v>633.28785888203618</v>
      </c>
      <c r="O49" s="60">
        <f t="shared" si="55"/>
        <v>630.73242408538022</v>
      </c>
      <c r="P49" s="60">
        <f t="shared" si="55"/>
        <v>628.15181306228578</v>
      </c>
      <c r="Q49" s="60">
        <f t="shared" si="55"/>
        <v>625.54577404103566</v>
      </c>
      <c r="R49" s="60">
        <f t="shared" si="55"/>
        <v>622.9140527321955</v>
      </c>
      <c r="S49" s="60">
        <f t="shared" si="55"/>
        <v>620.25639230343688</v>
      </c>
      <c r="T49" s="60">
        <f t="shared" si="55"/>
        <v>617.57253335410849</v>
      </c>
      <c r="U49" s="60">
        <f t="shared" si="55"/>
        <v>614.86221388955266</v>
      </c>
      <c r="V49" s="60">
        <f t="shared" si="55"/>
        <v>612.12516929516414</v>
      </c>
      <c r="W49" s="60">
        <f t="shared" si="55"/>
        <v>609.36113231019476</v>
      </c>
      <c r="AB49" s="110">
        <f t="shared" si="3"/>
        <v>828</v>
      </c>
      <c r="AF49" s="112"/>
    </row>
    <row r="50" spans="1:35" s="67" customFormat="1" ht="16.95" customHeight="1" x14ac:dyDescent="0.3">
      <c r="A50" s="167" t="s">
        <v>22</v>
      </c>
      <c r="B50" s="168"/>
      <c r="C50" s="127"/>
      <c r="D50" s="153">
        <f>(D49/$M$9)/$M$10</f>
        <v>0</v>
      </c>
      <c r="E50" s="153">
        <f t="shared" ref="E50:W50" si="56">(E49/$M$9)/$M$10</f>
        <v>0</v>
      </c>
      <c r="F50" s="153">
        <f t="shared" si="56"/>
        <v>0</v>
      </c>
      <c r="G50" s="153">
        <f t="shared" si="56"/>
        <v>3.0174821890477165E-2</v>
      </c>
      <c r="H50" s="153">
        <f t="shared" si="56"/>
        <v>3.0381262594636936E-2</v>
      </c>
      <c r="I50" s="153">
        <f t="shared" si="56"/>
        <v>3.0589786615223678E-2</v>
      </c>
      <c r="J50" s="153">
        <f t="shared" si="56"/>
        <v>3.0800414784928832E-2</v>
      </c>
      <c r="K50" s="153">
        <f t="shared" si="56"/>
        <v>3.1013168144770908E-2</v>
      </c>
      <c r="L50" s="153">
        <f t="shared" si="56"/>
        <v>3.1228067946178561E-2</v>
      </c>
      <c r="M50" s="153">
        <f t="shared" si="56"/>
        <v>3.1445135653094723E-2</v>
      </c>
      <c r="N50" s="153">
        <f t="shared" si="56"/>
        <v>3.166439294410181E-2</v>
      </c>
      <c r="O50" s="153">
        <f t="shared" si="56"/>
        <v>3.1536621204269012E-2</v>
      </c>
      <c r="P50" s="153">
        <f t="shared" si="56"/>
        <v>3.1407590653114291E-2</v>
      </c>
      <c r="Q50" s="153">
        <f t="shared" si="56"/>
        <v>3.1277288702051785E-2</v>
      </c>
      <c r="R50" s="153">
        <f t="shared" si="56"/>
        <v>3.1145702636609776E-2</v>
      </c>
      <c r="S50" s="153">
        <f t="shared" si="56"/>
        <v>3.1012819615171841E-2</v>
      </c>
      <c r="T50" s="153">
        <f t="shared" si="56"/>
        <v>3.0878626667705421E-2</v>
      </c>
      <c r="U50" s="153">
        <f t="shared" si="56"/>
        <v>3.0743110694477632E-2</v>
      </c>
      <c r="V50" s="153">
        <f t="shared" si="56"/>
        <v>3.0606258464758208E-2</v>
      </c>
      <c r="W50" s="153">
        <f t="shared" si="56"/>
        <v>3.0468056615509741E-2</v>
      </c>
      <c r="AA50" s="110"/>
      <c r="AB50" s="110">
        <f t="shared" si="3"/>
        <v>838</v>
      </c>
      <c r="AC50" s="110"/>
      <c r="AD50" s="110"/>
      <c r="AE50" s="110"/>
      <c r="AF50" s="112"/>
      <c r="AG50" s="110"/>
      <c r="AH50" s="110"/>
      <c r="AI50" s="110"/>
    </row>
    <row r="51" spans="1:35" ht="16.95" customHeight="1" x14ac:dyDescent="0.3">
      <c r="AB51" s="110">
        <v>842</v>
      </c>
    </row>
    <row r="52" spans="1:35" ht="16.95" customHeight="1" x14ac:dyDescent="0.3">
      <c r="A52" s="179" t="s">
        <v>35</v>
      </c>
      <c r="B52" s="180"/>
      <c r="C52" s="128"/>
      <c r="D52" s="69">
        <f t="shared" ref="D52:W52" si="57">IF(D20&lt;=$M$13,D25/-PMT($M$12,$M$13,$M$11),"")</f>
        <v>1.8342172376859109</v>
      </c>
      <c r="E52" s="69">
        <f t="shared" si="57"/>
        <v>1.830900062958714</v>
      </c>
      <c r="F52" s="69">
        <f t="shared" si="57"/>
        <v>1.827550257967923</v>
      </c>
      <c r="G52" s="69">
        <f t="shared" si="57"/>
        <v>1.8241674963973651</v>
      </c>
      <c r="H52" s="69">
        <f t="shared" si="57"/>
        <v>1.8207514486677041</v>
      </c>
      <c r="I52" s="69">
        <f t="shared" si="57"/>
        <v>1.8173017819038149</v>
      </c>
      <c r="J52" s="69">
        <f t="shared" si="57"/>
        <v>1.8138181599018171</v>
      </c>
      <c r="K52" s="69">
        <f t="shared" si="57"/>
        <v>1.8103002430957953</v>
      </c>
      <c r="L52" s="69">
        <f t="shared" si="57"/>
        <v>1.8067476885241736</v>
      </c>
      <c r="M52" s="69">
        <f t="shared" si="57"/>
        <v>1.8031601497957608</v>
      </c>
      <c r="N52" s="69" t="str">
        <f t="shared" si="57"/>
        <v/>
      </c>
      <c r="O52" s="69" t="str">
        <f t="shared" si="57"/>
        <v/>
      </c>
      <c r="P52" s="69" t="str">
        <f t="shared" si="57"/>
        <v/>
      </c>
      <c r="Q52" s="69" t="str">
        <f t="shared" si="57"/>
        <v/>
      </c>
      <c r="R52" s="69" t="str">
        <f t="shared" si="57"/>
        <v/>
      </c>
      <c r="S52" s="69" t="str">
        <f t="shared" si="57"/>
        <v/>
      </c>
      <c r="T52" s="69" t="str">
        <f t="shared" si="57"/>
        <v/>
      </c>
      <c r="U52" s="69" t="str">
        <f t="shared" si="57"/>
        <v/>
      </c>
      <c r="V52" s="69" t="str">
        <f t="shared" si="57"/>
        <v/>
      </c>
      <c r="W52" s="69" t="str">
        <f t="shared" si="57"/>
        <v/>
      </c>
      <c r="X52" s="70"/>
      <c r="AB52" s="110">
        <f t="shared" si="3"/>
        <v>852</v>
      </c>
    </row>
    <row r="53" spans="1:35" ht="16.95" customHeight="1" x14ac:dyDescent="0.3">
      <c r="AB53" s="110">
        <f t="shared" ref="AB53:AB65" si="58">AB52+10</f>
        <v>862</v>
      </c>
    </row>
    <row r="54" spans="1:35" ht="16.95" customHeight="1" x14ac:dyDescent="0.3">
      <c r="A54" s="170" t="s">
        <v>17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AB54" s="110">
        <f t="shared" si="58"/>
        <v>872</v>
      </c>
    </row>
    <row r="55" spans="1:35" ht="16.95" customHeight="1" x14ac:dyDescent="0.3">
      <c r="AB55" s="110">
        <f t="shared" si="58"/>
        <v>882</v>
      </c>
    </row>
    <row r="56" spans="1:35" ht="16.95" customHeight="1" x14ac:dyDescent="0.3">
      <c r="A56" s="178" t="s">
        <v>18</v>
      </c>
      <c r="B56" s="178"/>
      <c r="C56" s="60">
        <f>W45</f>
        <v>19725.379900695258</v>
      </c>
      <c r="D56" s="86" t="str">
        <f>IF(C56&gt;0,"OK","PB")</f>
        <v>OK</v>
      </c>
      <c r="F56" s="71"/>
      <c r="AB56" s="110">
        <f t="shared" si="58"/>
        <v>892</v>
      </c>
    </row>
    <row r="57" spans="1:35" ht="16.95" customHeight="1" x14ac:dyDescent="0.3">
      <c r="A57" s="178" t="s">
        <v>40</v>
      </c>
      <c r="B57" s="178"/>
      <c r="C57" s="60">
        <f>SUM(D47:W47)</f>
        <v>23670.875519597215</v>
      </c>
      <c r="AB57" s="110">
        <f t="shared" si="58"/>
        <v>902</v>
      </c>
    </row>
    <row r="58" spans="1:35" ht="14.4" x14ac:dyDescent="0.3">
      <c r="A58" s="178" t="s">
        <v>19</v>
      </c>
      <c r="B58" s="178"/>
      <c r="C58" s="72">
        <f>IRR(C42:W42)</f>
        <v>7.5118896569122517E-2</v>
      </c>
      <c r="D58" s="132" t="str">
        <f>IF(C58&gt;M12,"OK","PB")</f>
        <v>OK</v>
      </c>
      <c r="AB58" s="110">
        <f t="shared" si="58"/>
        <v>912</v>
      </c>
    </row>
    <row r="59" spans="1:35" ht="29.4" customHeight="1" x14ac:dyDescent="0.3">
      <c r="A59" s="178" t="s">
        <v>20</v>
      </c>
      <c r="B59" s="178"/>
      <c r="C59" s="73">
        <f>AVERAGE(D34:W34)/M8</f>
        <v>9.6355900892273458E-2</v>
      </c>
      <c r="AB59" s="110">
        <f t="shared" si="58"/>
        <v>922</v>
      </c>
    </row>
    <row r="60" spans="1:35" ht="26.4" customHeight="1" x14ac:dyDescent="0.3">
      <c r="A60" s="178" t="s">
        <v>41</v>
      </c>
      <c r="B60" s="178"/>
      <c r="C60" s="73">
        <f>AVERAGE(D50:W50)</f>
        <v>2.6318656291354013E-2</v>
      </c>
      <c r="AB60" s="110">
        <f t="shared" si="58"/>
        <v>932</v>
      </c>
    </row>
    <row r="61" spans="1:35" ht="16.95" customHeight="1" x14ac:dyDescent="0.3">
      <c r="AB61" s="110">
        <f t="shared" si="58"/>
        <v>942</v>
      </c>
    </row>
    <row r="62" spans="1:35" ht="16.95" customHeight="1" x14ac:dyDescent="0.3">
      <c r="A62" s="74" t="s">
        <v>104</v>
      </c>
      <c r="B62" s="87">
        <f>C11/(C9*1000)</f>
        <v>1.1583333333333334</v>
      </c>
      <c r="AB62" s="110">
        <f t="shared" si="58"/>
        <v>952</v>
      </c>
    </row>
    <row r="63" spans="1:35" ht="16.95" customHeight="1" x14ac:dyDescent="0.3">
      <c r="D63" s="75"/>
      <c r="AB63" s="110">
        <f t="shared" si="58"/>
        <v>962</v>
      </c>
    </row>
    <row r="64" spans="1:35" s="76" customFormat="1" ht="16.95" customHeight="1" x14ac:dyDescent="0.3">
      <c r="AA64" s="117"/>
      <c r="AB64" s="110">
        <f t="shared" si="58"/>
        <v>972</v>
      </c>
      <c r="AC64" s="117"/>
      <c r="AD64" s="117"/>
      <c r="AE64" s="117"/>
      <c r="AF64" s="117"/>
      <c r="AG64" s="117"/>
      <c r="AH64" s="117"/>
      <c r="AI64" s="117"/>
    </row>
    <row r="65" spans="28:28" ht="16.95" customHeight="1" x14ac:dyDescent="0.3">
      <c r="AB65" s="110">
        <f t="shared" si="58"/>
        <v>982</v>
      </c>
    </row>
    <row r="66" spans="28:28" ht="16.95" customHeight="1" x14ac:dyDescent="0.3">
      <c r="AB66" s="110">
        <v>2440</v>
      </c>
    </row>
    <row r="67" spans="28:28" ht="16.95" customHeight="1" x14ac:dyDescent="0.3">
      <c r="AB67" s="41"/>
    </row>
  </sheetData>
  <mergeCells count="77">
    <mergeCell ref="A24:B24"/>
    <mergeCell ref="A21:B21"/>
    <mergeCell ref="A22:B22"/>
    <mergeCell ref="A23:B23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N54:O54"/>
    <mergeCell ref="P54:Q54"/>
    <mergeCell ref="R54:S54"/>
    <mergeCell ref="T54:U54"/>
    <mergeCell ref="V54:W54"/>
    <mergeCell ref="A60:B60"/>
    <mergeCell ref="A48:B48"/>
    <mergeCell ref="A50:B50"/>
    <mergeCell ref="I54:K54"/>
    <mergeCell ref="L54:M54"/>
    <mergeCell ref="A56:B56"/>
    <mergeCell ref="A58:B58"/>
    <mergeCell ref="A59:B59"/>
    <mergeCell ref="A57:B57"/>
    <mergeCell ref="A54:E54"/>
    <mergeCell ref="F54:H54"/>
    <mergeCell ref="A49:B49"/>
    <mergeCell ref="A52:B52"/>
    <mergeCell ref="A47:B47"/>
    <mergeCell ref="F14:H14"/>
    <mergeCell ref="A45:B45"/>
    <mergeCell ref="A34:B34"/>
    <mergeCell ref="A41:B41"/>
    <mergeCell ref="A44:B44"/>
    <mergeCell ref="A42:B42"/>
    <mergeCell ref="A33:B33"/>
    <mergeCell ref="A43:B43"/>
    <mergeCell ref="F15:H15"/>
    <mergeCell ref="A29:B29"/>
    <mergeCell ref="A30:B30"/>
    <mergeCell ref="A27:B27"/>
    <mergeCell ref="A28:B28"/>
    <mergeCell ref="A32:B32"/>
    <mergeCell ref="A25:B25"/>
    <mergeCell ref="A1:W1"/>
    <mergeCell ref="K9:L9"/>
    <mergeCell ref="K10:L10"/>
    <mergeCell ref="K6:N6"/>
    <mergeCell ref="O8:P8"/>
    <mergeCell ref="O9:P9"/>
    <mergeCell ref="O10:P10"/>
    <mergeCell ref="A8:B8"/>
    <mergeCell ref="K8:L8"/>
    <mergeCell ref="F8:H8"/>
    <mergeCell ref="F9:H9"/>
    <mergeCell ref="F10:H10"/>
    <mergeCell ref="A9:B9"/>
    <mergeCell ref="A10:B10"/>
    <mergeCell ref="A39:B39"/>
    <mergeCell ref="A38:B38"/>
    <mergeCell ref="K11:L11"/>
    <mergeCell ref="S8:U8"/>
    <mergeCell ref="S10:U10"/>
    <mergeCell ref="K12:L12"/>
    <mergeCell ref="A16:B16"/>
    <mergeCell ref="A15:B15"/>
    <mergeCell ref="K13:L13"/>
    <mergeCell ref="F11:H11"/>
    <mergeCell ref="F12:H12"/>
    <mergeCell ref="F13:H13"/>
    <mergeCell ref="A14:B14"/>
    <mergeCell ref="K14:L14"/>
    <mergeCell ref="A26:B26"/>
    <mergeCell ref="A31:B31"/>
  </mergeCells>
  <conditionalFormatting sqref="C56:C57">
    <cfRule type="cellIs" dxfId="23" priority="35" operator="lessThan">
      <formula>0</formula>
    </cfRule>
  </conditionalFormatting>
  <conditionalFormatting sqref="D56">
    <cfRule type="containsText" dxfId="22" priority="29" operator="containsText" text="PB">
      <formula>NOT(ISERROR(SEARCH("PB",D56)))</formula>
    </cfRule>
    <cfRule type="containsText" dxfId="21" priority="30" operator="containsText" text="OK">
      <formula>NOT(ISERROR(SEARCH("OK",D56)))</formula>
    </cfRule>
  </conditionalFormatting>
  <conditionalFormatting sqref="D58">
    <cfRule type="cellIs" dxfId="20" priority="27" operator="equal">
      <formula>"PB"</formula>
    </cfRule>
    <cfRule type="cellIs" dxfId="19" priority="28" operator="equal">
      <formula>"OK"</formula>
    </cfRule>
  </conditionalFormatting>
  <conditionalFormatting sqref="D40:W40 E39:AB39">
    <cfRule type="expression" dxfId="18" priority="21" stopIfTrue="1">
      <formula>NOT(Prêt_Non_Payé)</formula>
    </cfRule>
    <cfRule type="expression" dxfId="17" priority="22" stopIfTrue="1">
      <formula>IF(ROW(D39)=Dernière_Ligne,TRUE,FALSE)</formula>
    </cfRule>
  </conditionalFormatting>
  <conditionalFormatting sqref="D39">
    <cfRule type="expression" dxfId="16" priority="1" stopIfTrue="1">
      <formula>NOT(Prêt_Non_Payé)</formula>
    </cfRule>
    <cfRule type="expression" dxfId="15" priority="2" stopIfTrue="1">
      <formula>IF(ROW(D39)=Dernière_Ligne,TRUE,FALSE)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$AB$2:$AB$66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546875" defaultRowHeight="14.4" x14ac:dyDescent="0.3"/>
  <cols>
    <col min="1" max="1" width="8.88671875" style="19" customWidth="1"/>
    <col min="2" max="2" width="22" style="12" customWidth="1"/>
    <col min="3" max="3" width="9.88671875" style="10" customWidth="1"/>
    <col min="4" max="5" width="12.6640625" style="10" customWidth="1"/>
    <col min="6" max="6" width="10.6640625" style="10" customWidth="1"/>
    <col min="7" max="7" width="15.33203125" style="10" customWidth="1"/>
    <col min="8" max="8" width="16.6640625" style="10" customWidth="1"/>
    <col min="9" max="9" width="3.88671875" style="12" customWidth="1"/>
    <col min="10" max="11" width="83.88671875" style="10" customWidth="1"/>
    <col min="12" max="12" width="11.5546875" style="12"/>
    <col min="13" max="13" width="13.33203125" style="12" customWidth="1"/>
    <col min="14" max="21" width="11.5546875" style="12"/>
    <col min="22" max="22" width="14.6640625" style="12" customWidth="1"/>
    <col min="23" max="16384" width="11.5546875" style="12"/>
  </cols>
  <sheetData>
    <row r="1" spans="1:27" ht="26.4" thickBot="1" x14ac:dyDescent="0.55000000000000004">
      <c r="A1" s="181" t="s">
        <v>66</v>
      </c>
      <c r="B1" s="182"/>
      <c r="C1" s="182"/>
      <c r="D1" s="182"/>
      <c r="E1" s="182"/>
      <c r="F1" s="182"/>
      <c r="G1" s="182"/>
      <c r="H1" s="182"/>
      <c r="I1" s="100"/>
    </row>
    <row r="2" spans="1:27" x14ac:dyDescent="0.3">
      <c r="A2" s="119" t="s">
        <v>169</v>
      </c>
    </row>
    <row r="3" spans="1:27" s="98" customFormat="1" ht="33" x14ac:dyDescent="0.3">
      <c r="A3" s="118"/>
      <c r="B3" s="97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3" t="s">
        <v>150</v>
      </c>
      <c r="K3" s="102"/>
      <c r="L3" s="99"/>
      <c r="M3" s="12" t="s">
        <v>165</v>
      </c>
      <c r="N3" s="150" t="s">
        <v>185</v>
      </c>
    </row>
    <row r="4" spans="1:27" ht="15.6" x14ac:dyDescent="0.3">
      <c r="A4" s="12" t="s">
        <v>165</v>
      </c>
      <c r="B4" s="32" t="s">
        <v>69</v>
      </c>
      <c r="C4" s="34">
        <v>200</v>
      </c>
      <c r="D4" s="34">
        <v>36</v>
      </c>
      <c r="E4" s="34">
        <v>44900</v>
      </c>
      <c r="F4" s="17">
        <f>E4/D4</f>
        <v>1247.2222222222222</v>
      </c>
      <c r="G4" s="35">
        <v>11.35</v>
      </c>
      <c r="H4" s="27">
        <f>G4*E4/100</f>
        <v>5096.1499999999996</v>
      </c>
      <c r="J4" s="105" t="s">
        <v>154</v>
      </c>
      <c r="K4" s="120"/>
      <c r="M4" s="12" t="s">
        <v>164</v>
      </c>
      <c r="N4" s="149">
        <f t="shared" ref="N4:N38" si="0">IF(A4="oui",1,0)</f>
        <v>1</v>
      </c>
    </row>
    <row r="5" spans="1:27" ht="15.6" x14ac:dyDescent="0.3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4"/>
      <c r="K5" s="11"/>
      <c r="N5" s="149">
        <f t="shared" si="0"/>
        <v>1</v>
      </c>
    </row>
    <row r="6" spans="1:27" ht="15.6" x14ac:dyDescent="0.3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83" t="s">
        <v>166</v>
      </c>
      <c r="K6" s="121"/>
      <c r="N6" s="149">
        <f t="shared" si="0"/>
        <v>1</v>
      </c>
    </row>
    <row r="7" spans="1:27" ht="15.6" x14ac:dyDescent="0.3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83"/>
      <c r="K7" s="121"/>
      <c r="N7" s="149">
        <f t="shared" si="0"/>
        <v>1</v>
      </c>
    </row>
    <row r="8" spans="1:27" ht="15.6" x14ac:dyDescent="0.3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5" t="s">
        <v>172</v>
      </c>
      <c r="K8" s="120"/>
      <c r="N8" s="149">
        <f t="shared" si="0"/>
        <v>1</v>
      </c>
    </row>
    <row r="9" spans="1:27" ht="15.6" x14ac:dyDescent="0.3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5" t="s">
        <v>153</v>
      </c>
      <c r="K9" s="11"/>
      <c r="N9" s="149">
        <f t="shared" si="0"/>
        <v>1</v>
      </c>
    </row>
    <row r="10" spans="1:27" ht="15.6" x14ac:dyDescent="0.3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184" t="s">
        <v>152</v>
      </c>
      <c r="K10" s="122"/>
      <c r="N10" s="149">
        <f t="shared" si="0"/>
        <v>1</v>
      </c>
    </row>
    <row r="11" spans="1:27" ht="15.6" x14ac:dyDescent="0.3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185"/>
      <c r="K11" s="122"/>
      <c r="N11" s="149">
        <f t="shared" si="0"/>
        <v>1</v>
      </c>
    </row>
    <row r="12" spans="1:27" ht="15.6" x14ac:dyDescent="0.3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0"/>
      <c r="N12" s="149">
        <f t="shared" si="0"/>
        <v>1</v>
      </c>
    </row>
    <row r="13" spans="1:27" ht="15.6" x14ac:dyDescent="0.3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3"/>
      <c r="N13" s="149">
        <f t="shared" si="0"/>
        <v>1</v>
      </c>
    </row>
    <row r="14" spans="1:27" ht="15.6" x14ac:dyDescent="0.3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3"/>
      <c r="N14" s="149">
        <f t="shared" si="0"/>
        <v>1</v>
      </c>
    </row>
    <row r="15" spans="1:27" ht="15.6" x14ac:dyDescent="0.3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49">
        <f t="shared" si="0"/>
        <v>1</v>
      </c>
    </row>
    <row r="16" spans="1:27" ht="15.6" x14ac:dyDescent="0.3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49">
        <f t="shared" si="0"/>
        <v>1</v>
      </c>
      <c r="T16"/>
      <c r="U16"/>
      <c r="V16"/>
      <c r="W16"/>
      <c r="X16"/>
      <c r="Y16"/>
      <c r="Z16"/>
      <c r="AA16"/>
    </row>
    <row r="17" spans="1:27" ht="15.6" x14ac:dyDescent="0.3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49">
        <f t="shared" si="0"/>
        <v>1</v>
      </c>
      <c r="T17"/>
      <c r="U17"/>
      <c r="V17"/>
      <c r="W17"/>
      <c r="X17"/>
      <c r="Y17"/>
      <c r="Z17"/>
      <c r="AA17"/>
    </row>
    <row r="18" spans="1:27" ht="15.6" x14ac:dyDescent="0.3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49">
        <f t="shared" si="0"/>
        <v>1</v>
      </c>
      <c r="T18"/>
      <c r="U18"/>
      <c r="V18"/>
      <c r="W18"/>
      <c r="X18"/>
      <c r="Y18"/>
      <c r="Z18"/>
      <c r="AA18"/>
    </row>
    <row r="19" spans="1:27" ht="15.6" x14ac:dyDescent="0.3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49">
        <f t="shared" si="0"/>
        <v>1</v>
      </c>
      <c r="T19"/>
      <c r="U19"/>
      <c r="V19"/>
      <c r="W19"/>
      <c r="X19"/>
      <c r="Y19"/>
      <c r="Z19"/>
      <c r="AA19"/>
    </row>
    <row r="20" spans="1:27" ht="15.6" x14ac:dyDescent="0.3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49">
        <f t="shared" si="0"/>
        <v>1</v>
      </c>
      <c r="T20"/>
      <c r="U20"/>
      <c r="V20"/>
      <c r="W20"/>
      <c r="X20"/>
      <c r="Y20"/>
      <c r="Z20"/>
      <c r="AA20"/>
    </row>
    <row r="21" spans="1:27" ht="15.6" x14ac:dyDescent="0.3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49">
        <f t="shared" si="0"/>
        <v>1</v>
      </c>
      <c r="T21"/>
      <c r="U21"/>
      <c r="V21"/>
      <c r="W21"/>
      <c r="X21"/>
      <c r="Y21"/>
      <c r="Z21"/>
      <c r="AA21"/>
    </row>
    <row r="22" spans="1:27" ht="15.6" x14ac:dyDescent="0.3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49">
        <f t="shared" si="0"/>
        <v>1</v>
      </c>
    </row>
    <row r="23" spans="1:27" ht="15.6" x14ac:dyDescent="0.3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49">
        <f t="shared" si="0"/>
        <v>1</v>
      </c>
    </row>
    <row r="24" spans="1:27" ht="15.6" x14ac:dyDescent="0.3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49">
        <f t="shared" si="0"/>
        <v>1</v>
      </c>
    </row>
    <row r="25" spans="1:27" ht="15.6" x14ac:dyDescent="0.3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49">
        <f t="shared" si="0"/>
        <v>1</v>
      </c>
    </row>
    <row r="26" spans="1:27" ht="15.6" x14ac:dyDescent="0.3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49">
        <f t="shared" si="0"/>
        <v>1</v>
      </c>
    </row>
    <row r="27" spans="1:27" ht="15.6" x14ac:dyDescent="0.3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49">
        <f t="shared" si="0"/>
        <v>1</v>
      </c>
    </row>
    <row r="28" spans="1:27" ht="15.6" x14ac:dyDescent="0.3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49">
        <f t="shared" si="0"/>
        <v>1</v>
      </c>
    </row>
    <row r="29" spans="1:27" ht="15.6" x14ac:dyDescent="0.3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49">
        <f t="shared" si="0"/>
        <v>1</v>
      </c>
    </row>
    <row r="30" spans="1:27" ht="15.6" x14ac:dyDescent="0.3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49">
        <f t="shared" si="0"/>
        <v>1</v>
      </c>
    </row>
    <row r="31" spans="1:27" ht="15.6" x14ac:dyDescent="0.3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49">
        <f t="shared" si="0"/>
        <v>1</v>
      </c>
    </row>
    <row r="32" spans="1:27" ht="15.6" x14ac:dyDescent="0.3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49">
        <f t="shared" si="0"/>
        <v>1</v>
      </c>
    </row>
    <row r="33" spans="1:14" ht="15.6" x14ac:dyDescent="0.3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49">
        <f t="shared" si="0"/>
        <v>1</v>
      </c>
    </row>
    <row r="34" spans="1:14" ht="15.6" x14ac:dyDescent="0.3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49">
        <f t="shared" si="0"/>
        <v>1</v>
      </c>
    </row>
    <row r="35" spans="1:14" ht="15.6" x14ac:dyDescent="0.3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49">
        <f t="shared" si="0"/>
        <v>1</v>
      </c>
    </row>
    <row r="36" spans="1:14" ht="15.6" x14ac:dyDescent="0.3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49">
        <f t="shared" si="0"/>
        <v>1</v>
      </c>
    </row>
    <row r="37" spans="1:14" ht="15.6" x14ac:dyDescent="0.3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49">
        <f t="shared" si="0"/>
        <v>1</v>
      </c>
    </row>
    <row r="38" spans="1:14" ht="15.6" x14ac:dyDescent="0.3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49">
        <f t="shared" si="0"/>
        <v>1</v>
      </c>
    </row>
    <row r="39" spans="1:14" ht="18" x14ac:dyDescent="0.35">
      <c r="A39" s="137"/>
      <c r="B39" s="138"/>
      <c r="C39" s="135">
        <f>SUMPRODUCT(C4:C38,$N$4:$N$38)</f>
        <v>200</v>
      </c>
      <c r="D39" s="135">
        <f t="shared" ref="D39:E39" si="8">SUMPRODUCT(D4:D38,$N$4:$N$38)</f>
        <v>36</v>
      </c>
      <c r="E39" s="135">
        <f t="shared" si="8"/>
        <v>44900</v>
      </c>
      <c r="G39" s="136"/>
      <c r="H39" s="135">
        <f>SUMPRODUCT(H4:H38,$N$4:$N$38)</f>
        <v>5096.1499999999996</v>
      </c>
      <c r="N39" s="98"/>
    </row>
    <row r="40" spans="1:14" customFormat="1" ht="6.75" customHeight="1" x14ac:dyDescent="0.3">
      <c r="F40" s="10"/>
      <c r="K40" s="12"/>
    </row>
    <row r="41" spans="1:14" x14ac:dyDescent="0.3">
      <c r="B41"/>
      <c r="N41" s="98"/>
    </row>
    <row r="42" spans="1:14" x14ac:dyDescent="0.3">
      <c r="B42"/>
      <c r="C42" s="2"/>
      <c r="D42" s="12"/>
      <c r="E42" s="12"/>
      <c r="F42" s="12"/>
      <c r="G42" s="12"/>
      <c r="H42" s="12"/>
      <c r="N42" s="98"/>
    </row>
    <row r="43" spans="1:14" x14ac:dyDescent="0.3">
      <c r="B43"/>
      <c r="D43" s="12"/>
      <c r="E43" s="12"/>
      <c r="F43" s="12"/>
      <c r="G43" s="12"/>
      <c r="H43" s="12"/>
      <c r="N43" s="98"/>
    </row>
    <row r="44" spans="1:14" x14ac:dyDescent="0.3">
      <c r="N44" s="98"/>
    </row>
    <row r="45" spans="1:14" x14ac:dyDescent="0.3">
      <c r="N45" s="98"/>
    </row>
    <row r="50" spans="1:11" x14ac:dyDescent="0.3">
      <c r="E50" s="12"/>
      <c r="F50" s="12"/>
    </row>
    <row r="52" spans="1:11" x14ac:dyDescent="0.3">
      <c r="A52" s="20"/>
      <c r="B52" s="21"/>
    </row>
    <row r="53" spans="1:11" s="22" customFormat="1" x14ac:dyDescent="0.3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14" priority="2" operator="equal">
      <formula>"Oui"</formula>
    </cfRule>
  </conditionalFormatting>
  <conditionalFormatting sqref="A4:A38">
    <cfRule type="cellIs" dxfId="13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opLeftCell="A7" zoomScale="70" zoomScaleNormal="70" workbookViewId="0">
      <selection activeCell="D46" sqref="D46"/>
    </sheetView>
  </sheetViews>
  <sheetFormatPr baseColWidth="10" defaultColWidth="11.5546875" defaultRowHeight="14.4" x14ac:dyDescent="0.3"/>
  <cols>
    <col min="1" max="1" width="7.6640625" style="12" customWidth="1"/>
    <col min="2" max="2" width="24.33203125" style="12" customWidth="1"/>
    <col min="3" max="3" width="10.5546875" style="12" customWidth="1"/>
    <col min="4" max="4" width="17.44140625" style="12" customWidth="1"/>
    <col min="5" max="5" width="16.44140625" style="12" customWidth="1"/>
    <col min="6" max="6" width="12.33203125" style="12" customWidth="1"/>
    <col min="7" max="7" width="11.88671875" style="12" customWidth="1"/>
    <col min="8" max="8" width="14.109375" style="12" customWidth="1"/>
    <col min="9" max="9" width="21.109375" style="12" customWidth="1"/>
    <col min="10" max="10" width="22" style="12" customWidth="1"/>
    <col min="11" max="11" width="15.33203125" style="12" customWidth="1"/>
    <col min="12" max="12" width="16.6640625" style="12" customWidth="1"/>
    <col min="13" max="13" width="15.88671875" style="12" customWidth="1"/>
    <col min="14" max="14" width="2" style="12" customWidth="1"/>
    <col min="15" max="15" width="28.109375" style="12" customWidth="1"/>
    <col min="16" max="16" width="119.44140625" style="12" customWidth="1"/>
    <col min="17" max="17" width="3.88671875" customWidth="1"/>
    <col min="18" max="18" width="13.109375" customWidth="1"/>
    <col min="19" max="23" width="17.44140625" style="12" customWidth="1"/>
    <col min="24" max="16384" width="11.5546875" style="12"/>
  </cols>
  <sheetData>
    <row r="1" spans="1:29" ht="25.8" x14ac:dyDescent="0.5">
      <c r="B1" s="186" t="s">
        <v>102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P1" s="106"/>
    </row>
    <row r="3" spans="1:29" s="18" customFormat="1" ht="32.25" customHeight="1" x14ac:dyDescent="0.3">
      <c r="A3" s="12"/>
      <c r="C3" s="139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0" t="s">
        <v>176</v>
      </c>
      <c r="P3" s="144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6" x14ac:dyDescent="0.3">
      <c r="A4" s="12" t="str">
        <f>ENCAISSEMENTS!A4</f>
        <v>oui</v>
      </c>
      <c r="B4" s="1" t="str">
        <f>ENCAISSEMENTS!B4</f>
        <v>INSTALL 1</v>
      </c>
      <c r="C4" s="36">
        <v>36000</v>
      </c>
      <c r="D4" s="37">
        <v>1700</v>
      </c>
      <c r="E4" s="34"/>
      <c r="F4" s="34"/>
      <c r="G4" s="34"/>
      <c r="H4" s="34"/>
      <c r="I4" s="34"/>
      <c r="J4" s="34"/>
      <c r="K4" s="34">
        <v>2000</v>
      </c>
      <c r="L4" s="34">
        <v>2000</v>
      </c>
      <c r="M4" s="28">
        <f>SUM(C4:L4)</f>
        <v>41700</v>
      </c>
      <c r="N4" s="26"/>
      <c r="O4" s="91" t="s">
        <v>101</v>
      </c>
      <c r="P4" s="88" t="s">
        <v>177</v>
      </c>
    </row>
    <row r="5" spans="1:29" x14ac:dyDescent="0.3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2"/>
      <c r="P5" s="89" t="s">
        <v>179</v>
      </c>
    </row>
    <row r="6" spans="1:29" ht="15.6" x14ac:dyDescent="0.3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1" t="s">
        <v>53</v>
      </c>
      <c r="P6" s="88" t="s">
        <v>178</v>
      </c>
    </row>
    <row r="7" spans="1:29" ht="14.4" customHeight="1" x14ac:dyDescent="0.3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2"/>
      <c r="P7" s="89" t="s">
        <v>107</v>
      </c>
    </row>
    <row r="8" spans="1:29" ht="15" customHeight="1" x14ac:dyDescent="0.3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1" t="s">
        <v>54</v>
      </c>
      <c r="P8" s="88" t="s">
        <v>108</v>
      </c>
      <c r="Q8" s="12"/>
      <c r="R8" s="12"/>
    </row>
    <row r="9" spans="1:29" x14ac:dyDescent="0.3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2"/>
      <c r="P9" s="89" t="s">
        <v>109</v>
      </c>
      <c r="Q9" s="12"/>
      <c r="R9" s="12"/>
    </row>
    <row r="10" spans="1:29" ht="15.6" x14ac:dyDescent="0.3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1" t="s">
        <v>55</v>
      </c>
      <c r="P10" s="88" t="s">
        <v>180</v>
      </c>
      <c r="Q10" s="12"/>
      <c r="R10" s="12"/>
    </row>
    <row r="11" spans="1:29" x14ac:dyDescent="0.3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2"/>
      <c r="P11" s="89" t="s">
        <v>110</v>
      </c>
      <c r="Q11" s="12"/>
      <c r="R11" s="12"/>
    </row>
    <row r="12" spans="1:29" ht="15.6" x14ac:dyDescent="0.3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1" t="s">
        <v>56</v>
      </c>
      <c r="P12" s="88" t="s">
        <v>111</v>
      </c>
      <c r="Q12" s="12"/>
      <c r="R12" s="12"/>
    </row>
    <row r="13" spans="1:29" x14ac:dyDescent="0.3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2"/>
      <c r="P13" s="89" t="s">
        <v>112</v>
      </c>
      <c r="Q13" s="12"/>
      <c r="R13" s="12"/>
    </row>
    <row r="14" spans="1:29" ht="14.4" customHeight="1" x14ac:dyDescent="0.3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1" t="s">
        <v>57</v>
      </c>
      <c r="P14" s="88" t="s">
        <v>113</v>
      </c>
      <c r="Q14" s="12"/>
      <c r="R14" s="12"/>
    </row>
    <row r="15" spans="1:29" ht="15" customHeight="1" x14ac:dyDescent="0.3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2"/>
      <c r="P15" s="89" t="s">
        <v>159</v>
      </c>
      <c r="Q15" s="12"/>
      <c r="R15" s="12"/>
    </row>
    <row r="16" spans="1:29" ht="15.6" x14ac:dyDescent="0.3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1" t="s">
        <v>67</v>
      </c>
      <c r="P16" s="88" t="s">
        <v>181</v>
      </c>
      <c r="Q16" s="12"/>
      <c r="R16" s="12"/>
    </row>
    <row r="17" spans="1:18" ht="15" customHeight="1" x14ac:dyDescent="0.3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4"/>
      <c r="P17" s="90"/>
    </row>
    <row r="18" spans="1:18" ht="15.6" x14ac:dyDescent="0.3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1" t="s">
        <v>115</v>
      </c>
      <c r="P18" s="88" t="s">
        <v>116</v>
      </c>
    </row>
    <row r="19" spans="1:18" x14ac:dyDescent="0.3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3"/>
      <c r="P19" s="89" t="s">
        <v>114</v>
      </c>
    </row>
    <row r="20" spans="1:18" x14ac:dyDescent="0.3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3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3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" customHeight="1" x14ac:dyDescent="0.3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3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3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3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3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3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3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3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3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3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3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3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3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3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3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" thickBot="1" x14ac:dyDescent="0.35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2">
        <f t="shared" si="0"/>
        <v>0</v>
      </c>
      <c r="N38" s="26"/>
    </row>
    <row r="39" spans="1:22" ht="18.600000000000001" thickBot="1" x14ac:dyDescent="0.4">
      <c r="A39" s="187" t="s">
        <v>167</v>
      </c>
      <c r="B39" s="188"/>
      <c r="C39" s="141">
        <f>SUMPRODUCT(C4:C38,ENCAISSEMENTS!$N$4:$N$38)</f>
        <v>36000</v>
      </c>
      <c r="D39" s="141">
        <f>SUMPRODUCT(D4:D38,ENCAISSEMENTS!$N$4:$N$38)</f>
        <v>1700</v>
      </c>
      <c r="E39" s="141">
        <f>SUMPRODUCT(E4:E38,ENCAISSEMENTS!$N$4:$N$38)</f>
        <v>0</v>
      </c>
      <c r="F39" s="141">
        <f>SUMPRODUCT(F4:F38,ENCAISSEMENTS!$N$4:$N$38)</f>
        <v>0</v>
      </c>
      <c r="G39" s="141">
        <f>SUMPRODUCT(G4:G38,ENCAISSEMENTS!$N$4:$N$38)</f>
        <v>0</v>
      </c>
      <c r="H39" s="141">
        <f>SUMPRODUCT(H4:H38,ENCAISSEMENTS!$N$4:$N$38)</f>
        <v>0</v>
      </c>
      <c r="I39" s="141">
        <f>SUMPRODUCT(I4:I38,ENCAISSEMENTS!$N$4:$N$38)</f>
        <v>0</v>
      </c>
      <c r="J39" s="141">
        <f>SUMPRODUCT(J4:J38,ENCAISSEMENTS!$N$4:$N$38)</f>
        <v>0</v>
      </c>
      <c r="K39" s="141">
        <f>SUMPRODUCT(K4:K38,ENCAISSEMENTS!$N$4:$N$38)</f>
        <v>2000</v>
      </c>
      <c r="L39" s="141">
        <f>SUMPRODUCT(L4:L38,ENCAISSEMENTS!$N$4:$N$38)</f>
        <v>2000</v>
      </c>
      <c r="M39" s="143">
        <f>SUM(C39:L39)</f>
        <v>41700</v>
      </c>
    </row>
    <row r="42" spans="1:22" ht="25.8" x14ac:dyDescent="0.5">
      <c r="B42" s="186" t="s">
        <v>103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O42" s="140" t="s">
        <v>106</v>
      </c>
      <c r="P42" s="107"/>
    </row>
    <row r="44" spans="1:22" s="13" customFormat="1" ht="31.2" x14ac:dyDescent="0.3">
      <c r="A44" s="12"/>
      <c r="C44" s="17" t="s">
        <v>58</v>
      </c>
      <c r="D44" s="17" t="s">
        <v>59</v>
      </c>
      <c r="E44" s="17" t="s">
        <v>60</v>
      </c>
      <c r="F44" s="101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1" t="s">
        <v>117</v>
      </c>
      <c r="P44" s="88" t="s">
        <v>122</v>
      </c>
      <c r="Q44" s="12"/>
      <c r="R44" s="12"/>
      <c r="S44" s="12"/>
      <c r="T44" s="12"/>
      <c r="U44" s="12"/>
      <c r="V44" s="12"/>
    </row>
    <row r="45" spans="1:22" ht="15.6" x14ac:dyDescent="0.3">
      <c r="A45" s="12" t="str">
        <f>ENCAISSEMENTS!A4</f>
        <v>oui</v>
      </c>
      <c r="B45" s="1" t="str">
        <f>ENCAISSEMENTS!B4</f>
        <v>INSTALL 1</v>
      </c>
      <c r="C45" s="16">
        <v>200</v>
      </c>
      <c r="D45" s="34">
        <v>300</v>
      </c>
      <c r="E45" s="34">
        <v>220</v>
      </c>
      <c r="F45" s="34">
        <v>200</v>
      </c>
      <c r="G45" s="39">
        <v>42</v>
      </c>
      <c r="H45" s="39"/>
      <c r="I45" s="39"/>
      <c r="J45" s="39"/>
      <c r="K45" s="108">
        <f>SUM(D45:J45)</f>
        <v>762</v>
      </c>
      <c r="O45" s="94"/>
      <c r="P45" s="90" t="s">
        <v>123</v>
      </c>
      <c r="R45" s="12"/>
    </row>
    <row r="46" spans="1:22" ht="15.6" x14ac:dyDescent="0.3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08">
        <f t="shared" ref="K46:K79" si="1">SUM(D46:J46)</f>
        <v>0</v>
      </c>
      <c r="O46" s="91" t="s">
        <v>118</v>
      </c>
      <c r="P46" s="88" t="s">
        <v>183</v>
      </c>
      <c r="R46" s="12"/>
    </row>
    <row r="47" spans="1:22" ht="15.6" x14ac:dyDescent="0.3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08">
        <f t="shared" si="1"/>
        <v>0</v>
      </c>
      <c r="O47" s="94"/>
      <c r="P47" s="90" t="s">
        <v>195</v>
      </c>
      <c r="R47" s="12"/>
    </row>
    <row r="48" spans="1:22" ht="15.6" x14ac:dyDescent="0.3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08">
        <f t="shared" si="1"/>
        <v>0</v>
      </c>
      <c r="O48" s="95"/>
      <c r="P48" s="90" t="s">
        <v>196</v>
      </c>
      <c r="R48" s="12"/>
    </row>
    <row r="49" spans="1:28" ht="15.6" x14ac:dyDescent="0.3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08">
        <f t="shared" si="1"/>
        <v>0</v>
      </c>
      <c r="O49" s="95"/>
      <c r="P49" s="90" t="s">
        <v>197</v>
      </c>
      <c r="R49" s="12"/>
    </row>
    <row r="50" spans="1:28" ht="15.6" x14ac:dyDescent="0.3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08">
        <f t="shared" si="1"/>
        <v>0</v>
      </c>
      <c r="O50" s="95"/>
      <c r="P50" s="90" t="s">
        <v>198</v>
      </c>
      <c r="R50" s="12"/>
    </row>
    <row r="51" spans="1:28" ht="15.6" x14ac:dyDescent="0.3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08">
        <f t="shared" si="1"/>
        <v>0</v>
      </c>
      <c r="O51" s="95"/>
      <c r="P51" s="90" t="s">
        <v>199</v>
      </c>
      <c r="S51"/>
      <c r="T51"/>
      <c r="U51"/>
      <c r="V51"/>
      <c r="W51"/>
      <c r="X51"/>
      <c r="Y51"/>
      <c r="Z51"/>
      <c r="AA51"/>
      <c r="AB51"/>
    </row>
    <row r="52" spans="1:28" ht="15.6" x14ac:dyDescent="0.3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08">
        <f t="shared" si="1"/>
        <v>0</v>
      </c>
      <c r="O52" s="145"/>
      <c r="P52" s="90" t="s">
        <v>200</v>
      </c>
      <c r="S52"/>
      <c r="T52"/>
      <c r="U52"/>
      <c r="V52"/>
      <c r="W52"/>
      <c r="X52"/>
      <c r="Y52"/>
      <c r="Z52"/>
      <c r="AA52"/>
      <c r="AB52"/>
    </row>
    <row r="53" spans="1:28" ht="15.6" x14ac:dyDescent="0.3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08">
        <f t="shared" si="1"/>
        <v>0</v>
      </c>
      <c r="O53" s="145"/>
      <c r="P53" s="90" t="s">
        <v>201</v>
      </c>
      <c r="S53"/>
      <c r="T53"/>
      <c r="U53"/>
      <c r="V53"/>
      <c r="W53"/>
      <c r="X53"/>
      <c r="Y53"/>
      <c r="Z53"/>
      <c r="AA53"/>
      <c r="AB53"/>
    </row>
    <row r="54" spans="1:28" ht="15.6" x14ac:dyDescent="0.3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08">
        <f t="shared" si="1"/>
        <v>0</v>
      </c>
      <c r="O54" s="145"/>
      <c r="P54" s="90" t="s">
        <v>202</v>
      </c>
      <c r="S54"/>
      <c r="T54"/>
      <c r="U54"/>
      <c r="V54"/>
      <c r="W54"/>
      <c r="X54"/>
      <c r="Y54"/>
      <c r="Z54"/>
      <c r="AA54"/>
      <c r="AB54"/>
    </row>
    <row r="55" spans="1:28" ht="15.6" x14ac:dyDescent="0.3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08">
        <f t="shared" si="1"/>
        <v>0</v>
      </c>
      <c r="O55" s="145"/>
      <c r="P55" s="90" t="s">
        <v>203</v>
      </c>
      <c r="S55"/>
      <c r="T55"/>
      <c r="U55"/>
      <c r="V55"/>
      <c r="W55"/>
      <c r="X55"/>
      <c r="Y55"/>
      <c r="Z55"/>
      <c r="AA55"/>
      <c r="AB55"/>
    </row>
    <row r="56" spans="1:28" ht="15.6" x14ac:dyDescent="0.3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08">
        <f t="shared" si="1"/>
        <v>0</v>
      </c>
      <c r="O56" s="145"/>
      <c r="P56" s="90" t="s">
        <v>204</v>
      </c>
      <c r="S56"/>
      <c r="T56"/>
      <c r="U56"/>
      <c r="V56"/>
      <c r="W56"/>
      <c r="X56"/>
      <c r="Y56"/>
      <c r="Z56"/>
      <c r="AA56"/>
      <c r="AB56"/>
    </row>
    <row r="57" spans="1:28" ht="15.6" x14ac:dyDescent="0.3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08">
        <f t="shared" si="1"/>
        <v>0</v>
      </c>
      <c r="O57" s="109"/>
      <c r="P57" s="89" t="s">
        <v>194</v>
      </c>
      <c r="Q57" s="12"/>
      <c r="R57" s="12"/>
    </row>
    <row r="58" spans="1:28" ht="15.6" x14ac:dyDescent="0.3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08">
        <f t="shared" si="1"/>
        <v>0</v>
      </c>
      <c r="O58" s="96" t="s">
        <v>119</v>
      </c>
      <c r="P58" s="90" t="s">
        <v>160</v>
      </c>
      <c r="R58" s="12"/>
    </row>
    <row r="59" spans="1:28" ht="15.6" x14ac:dyDescent="0.3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08">
        <f t="shared" si="1"/>
        <v>0</v>
      </c>
      <c r="O59" s="92"/>
      <c r="P59" s="89" t="s">
        <v>124</v>
      </c>
      <c r="Q59" s="12"/>
      <c r="R59" s="12"/>
    </row>
    <row r="60" spans="1:28" ht="15.6" x14ac:dyDescent="0.3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08">
        <f t="shared" si="1"/>
        <v>0</v>
      </c>
      <c r="O60" s="91" t="s">
        <v>36</v>
      </c>
      <c r="P60" s="88" t="s">
        <v>125</v>
      </c>
      <c r="Q60" s="12"/>
      <c r="R60" s="12"/>
    </row>
    <row r="61" spans="1:28" ht="15.6" x14ac:dyDescent="0.3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08">
        <f t="shared" si="1"/>
        <v>0</v>
      </c>
      <c r="O61" s="92"/>
      <c r="P61" s="89" t="s">
        <v>205</v>
      </c>
      <c r="Q61" s="12"/>
      <c r="R61" s="12"/>
    </row>
    <row r="62" spans="1:28" ht="15.6" x14ac:dyDescent="0.3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08">
        <f t="shared" si="1"/>
        <v>0</v>
      </c>
      <c r="O62" s="91" t="s">
        <v>68</v>
      </c>
      <c r="P62" s="88" t="s">
        <v>184</v>
      </c>
      <c r="Q62" s="12"/>
      <c r="R62" s="12"/>
    </row>
    <row r="63" spans="1:28" ht="15.6" x14ac:dyDescent="0.3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08">
        <f t="shared" si="1"/>
        <v>0</v>
      </c>
      <c r="O63" s="92"/>
      <c r="P63" s="89" t="s">
        <v>126</v>
      </c>
      <c r="Q63" s="12"/>
      <c r="R63" s="12"/>
    </row>
    <row r="64" spans="1:28" ht="15.6" x14ac:dyDescent="0.3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08">
        <f t="shared" si="1"/>
        <v>0</v>
      </c>
      <c r="O64" s="91" t="s">
        <v>120</v>
      </c>
      <c r="P64" s="88" t="s">
        <v>127</v>
      </c>
      <c r="Q64" s="12"/>
      <c r="R64" s="12"/>
    </row>
    <row r="65" spans="1:18" ht="15.6" x14ac:dyDescent="0.3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08">
        <f t="shared" si="1"/>
        <v>0</v>
      </c>
      <c r="O65" s="92"/>
      <c r="P65" s="89" t="s">
        <v>128</v>
      </c>
      <c r="Q65" s="12"/>
      <c r="R65" s="12"/>
    </row>
    <row r="66" spans="1:18" ht="15.6" x14ac:dyDescent="0.3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08">
        <f t="shared" si="1"/>
        <v>0</v>
      </c>
      <c r="O66" s="91" t="s">
        <v>121</v>
      </c>
      <c r="P66" s="88" t="s">
        <v>129</v>
      </c>
      <c r="Q66" s="12"/>
      <c r="R66" s="12"/>
    </row>
    <row r="67" spans="1:18" ht="15.6" x14ac:dyDescent="0.3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08">
        <f t="shared" si="1"/>
        <v>0</v>
      </c>
      <c r="O67" s="109"/>
      <c r="P67" s="89"/>
      <c r="Q67" s="12"/>
      <c r="R67" s="12"/>
    </row>
    <row r="68" spans="1:18" ht="15.6" x14ac:dyDescent="0.3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08">
        <f t="shared" si="1"/>
        <v>0</v>
      </c>
      <c r="Q68" s="12"/>
      <c r="R68" s="12"/>
    </row>
    <row r="69" spans="1:18" ht="15.6" x14ac:dyDescent="0.3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08">
        <f t="shared" si="1"/>
        <v>0</v>
      </c>
      <c r="Q69" s="12"/>
      <c r="R69" s="12"/>
    </row>
    <row r="70" spans="1:18" ht="15.6" x14ac:dyDescent="0.3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08">
        <f t="shared" si="1"/>
        <v>0</v>
      </c>
      <c r="Q70" s="12"/>
      <c r="R70" s="12"/>
    </row>
    <row r="71" spans="1:18" ht="15.6" x14ac:dyDescent="0.3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08">
        <f t="shared" si="1"/>
        <v>0</v>
      </c>
      <c r="Q71" s="12"/>
      <c r="R71" s="12"/>
    </row>
    <row r="72" spans="1:18" ht="15.6" x14ac:dyDescent="0.3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08">
        <f t="shared" si="1"/>
        <v>0</v>
      </c>
      <c r="Q72" s="12"/>
      <c r="R72" s="12"/>
    </row>
    <row r="73" spans="1:18" ht="15.6" x14ac:dyDescent="0.3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08">
        <f t="shared" si="1"/>
        <v>0</v>
      </c>
      <c r="Q73" s="12"/>
      <c r="R73" s="12"/>
    </row>
    <row r="74" spans="1:18" ht="15.6" x14ac:dyDescent="0.3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08">
        <f t="shared" si="1"/>
        <v>0</v>
      </c>
      <c r="Q74" s="12"/>
      <c r="R74" s="12"/>
    </row>
    <row r="75" spans="1:18" ht="15.6" x14ac:dyDescent="0.3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08">
        <f t="shared" si="1"/>
        <v>0</v>
      </c>
      <c r="Q75" s="12"/>
      <c r="R75" s="12"/>
    </row>
    <row r="76" spans="1:18" ht="15.6" x14ac:dyDescent="0.3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08">
        <f t="shared" si="1"/>
        <v>0</v>
      </c>
      <c r="R76" s="12"/>
    </row>
    <row r="77" spans="1:18" ht="15.6" x14ac:dyDescent="0.3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08">
        <f t="shared" si="1"/>
        <v>0</v>
      </c>
      <c r="R77" s="12"/>
    </row>
    <row r="78" spans="1:18" ht="15.6" x14ac:dyDescent="0.3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08">
        <f t="shared" si="1"/>
        <v>0</v>
      </c>
      <c r="Q78" s="12"/>
      <c r="R78" s="12"/>
    </row>
    <row r="79" spans="1:18" ht="16.2" thickBot="1" x14ac:dyDescent="0.35">
      <c r="A79" s="12" t="str">
        <f>ENCAISSEMENTS!A38</f>
        <v>oui</v>
      </c>
      <c r="B79" s="146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47">
        <f t="shared" si="1"/>
        <v>0</v>
      </c>
      <c r="R79" s="12"/>
    </row>
    <row r="80" spans="1:18" ht="18.600000000000001" thickBot="1" x14ac:dyDescent="0.4">
      <c r="A80" s="187" t="s">
        <v>167</v>
      </c>
      <c r="B80" s="188"/>
      <c r="C80" s="141">
        <f>SUMPRODUCT(C45:C79,ENCAISSEMENTS!$N$4:$N$38)</f>
        <v>200</v>
      </c>
      <c r="D80" s="141">
        <f>SUMPRODUCT(D45:D79,ENCAISSEMENTS!$N$4:$N$38)</f>
        <v>300</v>
      </c>
      <c r="E80" s="141">
        <f>SUMPRODUCT(E45:E79,ENCAISSEMENTS!$N$4:$N$38)</f>
        <v>220</v>
      </c>
      <c r="F80" s="141">
        <f>SUMPRODUCT(F45:F79,ENCAISSEMENTS!$N$4:$N$38)</f>
        <v>200</v>
      </c>
      <c r="G80" s="141">
        <f>SUMPRODUCT(G45:G79,ENCAISSEMENTS!$N$4:$N$38)</f>
        <v>42</v>
      </c>
      <c r="H80" s="141">
        <f>SUMPRODUCT(H45:H79,ENCAISSEMENTS!$N$4:$N$38)</f>
        <v>0</v>
      </c>
      <c r="I80" s="141">
        <f>SUMPRODUCT(I45:I79,ENCAISSEMENTS!$N$4:$N$38)</f>
        <v>0</v>
      </c>
      <c r="J80" s="141">
        <f>SUMPRODUCT(J45:J79,ENCAISSEMENTS!$N$4:$N$38)</f>
        <v>0</v>
      </c>
      <c r="K80" s="148">
        <f>SUM(D80:J80)</f>
        <v>762</v>
      </c>
      <c r="R80" s="12"/>
    </row>
    <row r="81" spans="2:17" x14ac:dyDescent="0.3">
      <c r="Q81" s="92"/>
    </row>
    <row r="82" spans="2:17" ht="25.8" x14ac:dyDescent="0.5">
      <c r="B82" s="186" t="s">
        <v>186</v>
      </c>
      <c r="C82" s="186"/>
      <c r="D82" s="186"/>
      <c r="E82" s="186"/>
      <c r="F82" s="186"/>
      <c r="G82" s="186"/>
      <c r="H82" s="186"/>
      <c r="I82" s="186"/>
      <c r="J82" s="186"/>
      <c r="K82" s="186"/>
      <c r="L82" s="186"/>
      <c r="M82" s="186"/>
    </row>
    <row r="84" spans="2:17" x14ac:dyDescent="0.3">
      <c r="B84" s="1" t="s">
        <v>51</v>
      </c>
      <c r="C84" s="14" t="s">
        <v>105</v>
      </c>
      <c r="D84" s="15"/>
      <c r="E84" s="33"/>
      <c r="G84" s="12" t="s">
        <v>162</v>
      </c>
    </row>
    <row r="85" spans="2:17" x14ac:dyDescent="0.3">
      <c r="B85" s="1" t="s">
        <v>51</v>
      </c>
      <c r="C85" s="14" t="s">
        <v>39</v>
      </c>
      <c r="D85" s="15"/>
      <c r="E85" s="33"/>
      <c r="G85" s="12" t="s">
        <v>161</v>
      </c>
    </row>
    <row r="86" spans="2:17" x14ac:dyDescent="0.3">
      <c r="B86" s="1" t="s">
        <v>52</v>
      </c>
      <c r="C86" s="14" t="s">
        <v>50</v>
      </c>
      <c r="D86" s="15"/>
      <c r="E86" s="33"/>
      <c r="G86" s="12" t="s">
        <v>163</v>
      </c>
    </row>
    <row r="87" spans="2:17" x14ac:dyDescent="0.3">
      <c r="B87" s="1" t="s">
        <v>188</v>
      </c>
      <c r="C87" s="14" t="s">
        <v>187</v>
      </c>
      <c r="D87" s="15"/>
      <c r="E87" s="33"/>
      <c r="G87" s="12" t="s">
        <v>189</v>
      </c>
    </row>
    <row r="89" spans="2:17" x14ac:dyDescent="0.3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12" priority="6" operator="equal">
      <formula>"oui"</formula>
    </cfRule>
  </conditionalFormatting>
  <conditionalFormatting sqref="A4">
    <cfRule type="cellIs" dxfId="11" priority="4" operator="equal">
      <formula>"Oui"</formula>
    </cfRule>
  </conditionalFormatting>
  <conditionalFormatting sqref="A4">
    <cfRule type="cellIs" dxfId="10" priority="3" operator="equal">
      <formula>"NON"</formula>
    </cfRule>
  </conditionalFormatting>
  <conditionalFormatting sqref="A5:A38">
    <cfRule type="cellIs" dxfId="9" priority="2" operator="equal">
      <formula>"Oui"</formula>
    </cfRule>
  </conditionalFormatting>
  <conditionalFormatting sqref="A5:A38">
    <cfRule type="cellIs" dxfId="8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B1:AC372"/>
  <sheetViews>
    <sheetView showGridLines="0" zoomScaleNormal="100" workbookViewId="0">
      <pane ySplit="12" topLeftCell="A13" activePane="bottomLeft" state="frozenSplit"/>
      <selection pane="bottomLeft" activeCell="H13" sqref="H13"/>
    </sheetView>
  </sheetViews>
  <sheetFormatPr baseColWidth="10" defaultColWidth="9" defaultRowHeight="14.4" x14ac:dyDescent="0.3"/>
  <cols>
    <col min="1" max="1" width="2.6640625" style="191" customWidth="1"/>
    <col min="2" max="2" width="5.77734375" style="191" customWidth="1"/>
    <col min="3" max="3" width="13.6640625" style="191" customWidth="1"/>
    <col min="4" max="4" width="16.6640625" style="191" customWidth="1"/>
    <col min="5" max="8" width="13.6640625" style="191" customWidth="1"/>
    <col min="9" max="9" width="2.6640625" style="191" customWidth="1"/>
    <col min="10" max="10" width="12.33203125" style="191" customWidth="1"/>
    <col min="11" max="11" width="12.88671875" style="191" customWidth="1"/>
    <col min="12" max="16384" width="9" style="191"/>
  </cols>
  <sheetData>
    <row r="1" spans="2:29" ht="30" customHeight="1" x14ac:dyDescent="0.35">
      <c r="B1" s="208" t="s">
        <v>211</v>
      </c>
      <c r="C1" s="207"/>
      <c r="D1" s="207"/>
      <c r="E1" s="207"/>
      <c r="F1" s="207"/>
      <c r="G1" s="207"/>
      <c r="H1" s="207"/>
    </row>
    <row r="2" spans="2:29" ht="30" customHeight="1" x14ac:dyDescent="0.3">
      <c r="B2" s="206" t="s">
        <v>212</v>
      </c>
      <c r="C2" s="206"/>
      <c r="D2" s="206"/>
      <c r="E2" s="206"/>
    </row>
    <row r="3" spans="2:29" x14ac:dyDescent="0.3">
      <c r="B3" s="205" t="s">
        <v>213</v>
      </c>
      <c r="C3" s="205"/>
      <c r="D3" s="204"/>
      <c r="E3" s="203">
        <f>SIG!M11</f>
        <v>22117</v>
      </c>
    </row>
    <row r="4" spans="2:29" x14ac:dyDescent="0.3">
      <c r="B4" s="197" t="s">
        <v>214</v>
      </c>
      <c r="C4" s="197"/>
      <c r="D4" s="200"/>
      <c r="E4" s="202">
        <f>SIG!M12</f>
        <v>0.01</v>
      </c>
    </row>
    <row r="5" spans="2:29" x14ac:dyDescent="0.3">
      <c r="B5" s="197" t="s">
        <v>215</v>
      </c>
      <c r="C5" s="197"/>
      <c r="D5" s="200"/>
      <c r="E5" s="201">
        <f>SIG!M13</f>
        <v>10</v>
      </c>
    </row>
    <row r="6" spans="2:29" x14ac:dyDescent="0.3">
      <c r="B6" s="197" t="s">
        <v>216</v>
      </c>
      <c r="C6" s="197"/>
      <c r="D6" s="200"/>
      <c r="E6" s="189">
        <f ca="1">TODAY()</f>
        <v>44140</v>
      </c>
    </row>
    <row r="7" spans="2:29" x14ac:dyDescent="0.3">
      <c r="B7" s="199"/>
      <c r="C7" s="199"/>
      <c r="D7" s="199"/>
    </row>
    <row r="8" spans="2:29" x14ac:dyDescent="0.3">
      <c r="B8" s="197" t="s">
        <v>217</v>
      </c>
      <c r="C8" s="197"/>
      <c r="D8" s="196"/>
      <c r="E8" s="195">
        <f ca="1">IFERROR(IF(Valeurs_Entrées,Paiement_Mensuel,""), "")</f>
        <v>2221.8496242397223</v>
      </c>
    </row>
    <row r="9" spans="2:29" x14ac:dyDescent="0.3">
      <c r="B9" s="197" t="s">
        <v>218</v>
      </c>
      <c r="C9" s="197"/>
      <c r="D9" s="196"/>
      <c r="E9" s="198">
        <f>Durée_Prêt</f>
        <v>10</v>
      </c>
    </row>
    <row r="10" spans="2:29" x14ac:dyDescent="0.3">
      <c r="B10" s="197" t="s">
        <v>219</v>
      </c>
      <c r="C10" s="197"/>
      <c r="D10" s="196"/>
      <c r="E10" s="195">
        <f ca="1">IFERROR(IF(Valeurs_Entrées,Coût_Total-Montant_Du_Prêt,""), "")</f>
        <v>101.49624239722471</v>
      </c>
    </row>
    <row r="11" spans="2:29" x14ac:dyDescent="0.3">
      <c r="B11" s="197" t="s">
        <v>220</v>
      </c>
      <c r="C11" s="197"/>
      <c r="D11" s="196"/>
      <c r="E11" s="195">
        <f ca="1">IFERROR(IF(Valeurs_Entrées,Paiement_Mensuel*Nombre_De_Paiements,""), "")</f>
        <v>22218.496242397225</v>
      </c>
    </row>
    <row r="12" spans="2:29" ht="62.25" customHeight="1" x14ac:dyDescent="0.3">
      <c r="B12" s="194" t="s">
        <v>221</v>
      </c>
      <c r="C12" s="194" t="s">
        <v>222</v>
      </c>
      <c r="D12" s="194" t="s">
        <v>223</v>
      </c>
      <c r="E12" s="194" t="s">
        <v>224</v>
      </c>
      <c r="F12" s="194" t="s">
        <v>225</v>
      </c>
      <c r="G12" s="194" t="s">
        <v>226</v>
      </c>
      <c r="H12" s="194" t="s">
        <v>227</v>
      </c>
    </row>
    <row r="13" spans="2:29" x14ac:dyDescent="0.3">
      <c r="B13" s="193">
        <f ca="1">IFERROR(IF(Prêt_Non_Payé*Valeurs_Entrées,Numéro_Paiement,""), "")</f>
        <v>1</v>
      </c>
      <c r="C13" s="190">
        <f ca="1">IFERROR(IF(Prêt_Non_Payé*Valeurs_Entrées,Date_Paiement,""), "")</f>
        <v>44170</v>
      </c>
      <c r="D13" s="192">
        <f ca="1">IFERROR(IF(Prêt_Non_Payé*Valeurs_Entrées,Solde_Départ,""), "")</f>
        <v>22117</v>
      </c>
      <c r="E13" s="192">
        <f ca="1">IFERROR(IF(Prêt_Non_Payé*Valeurs_Entrées,Paiement_Mensuel,""), "")</f>
        <v>2221.8496242397223</v>
      </c>
      <c r="F13" s="192">
        <f ca="1">IFERROR(IF(Prêt_Non_Payé*Valeurs_Entrées,Capital,""), "")</f>
        <v>2203.4187909063889</v>
      </c>
      <c r="G13" s="192">
        <f ca="1">IFERROR(IF(Prêt_Non_Payé*Valeurs_Entrées,Intérêts,""), "")</f>
        <v>18.430833333333336</v>
      </c>
      <c r="H13" s="192">
        <f ca="1">IFERROR(IF(Prêt_Non_Payé*Valeurs_Entrées,Solde_Final,""), "")</f>
        <v>19913.581209093856</v>
      </c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</row>
    <row r="14" spans="2:29" x14ac:dyDescent="0.3">
      <c r="B14" s="193">
        <f ca="1">IFERROR(IF(Prêt_Non_Payé*Valeurs_Entrées,Numéro_Paiement,""), "")</f>
        <v>2</v>
      </c>
      <c r="C14" s="190">
        <f ca="1">IFERROR(IF(Prêt_Non_Payé*Valeurs_Entrées,Date_Paiement,""), "")</f>
        <v>44201</v>
      </c>
      <c r="D14" s="192">
        <f ca="1">IFERROR(IF(Prêt_Non_Payé*Valeurs_Entrées,Solde_Départ,""), "")</f>
        <v>19913.581209093856</v>
      </c>
      <c r="E14" s="192">
        <f ca="1">IFERROR(IF(Prêt_Non_Payé*Valeurs_Entrées,Paiement_Mensuel,""), "")</f>
        <v>2221.8496242397223</v>
      </c>
      <c r="F14" s="192">
        <f ca="1">IFERROR(IF(Prêt_Non_Payé*Valeurs_Entrées,Capital,""), "")</f>
        <v>2205.2549732321445</v>
      </c>
      <c r="G14" s="192">
        <f ca="1">IFERROR(IF(Prêt_Non_Payé*Valeurs_Entrées,Intérêts,""), "")</f>
        <v>16.594651007578015</v>
      </c>
      <c r="H14" s="192">
        <f ca="1">IFERROR(IF(Prêt_Non_Payé*Valeurs_Entrées,Solde_Final,""), "")</f>
        <v>17708.326235862089</v>
      </c>
    </row>
    <row r="15" spans="2:29" x14ac:dyDescent="0.3">
      <c r="B15" s="193">
        <f ca="1">IFERROR(IF(Prêt_Non_Payé*Valeurs_Entrées,Numéro_Paiement,""), "")</f>
        <v>3</v>
      </c>
      <c r="C15" s="190">
        <f ca="1">IFERROR(IF(Prêt_Non_Payé*Valeurs_Entrées,Date_Paiement,""), "")</f>
        <v>44232</v>
      </c>
      <c r="D15" s="192">
        <f ca="1">IFERROR(IF(Prêt_Non_Payé*Valeurs_Entrées,Solde_Départ,""), "")</f>
        <v>17708.326235862089</v>
      </c>
      <c r="E15" s="192">
        <f ca="1">IFERROR(IF(Prêt_Non_Payé*Valeurs_Entrées,Paiement_Mensuel,""), "")</f>
        <v>2221.8496242397223</v>
      </c>
      <c r="F15" s="192">
        <f ca="1">IFERROR(IF(Prêt_Non_Payé*Valeurs_Entrées,Capital,""), "")</f>
        <v>2207.0926857098375</v>
      </c>
      <c r="G15" s="192">
        <f ca="1">IFERROR(IF(Prêt_Non_Payé*Valeurs_Entrées,Intérêts,""), "")</f>
        <v>14.756938529884559</v>
      </c>
      <c r="H15" s="192">
        <f ca="1">IFERROR(IF(Prêt_Non_Payé*Valeurs_Entrées,Solde_Final,""), "")</f>
        <v>15501.233550152634</v>
      </c>
    </row>
    <row r="16" spans="2:29" x14ac:dyDescent="0.3">
      <c r="B16" s="193">
        <f ca="1">IFERROR(IF(Prêt_Non_Payé*Valeurs_Entrées,Numéro_Paiement,""), "")</f>
        <v>4</v>
      </c>
      <c r="C16" s="190">
        <f ca="1">IFERROR(IF(Prêt_Non_Payé*Valeurs_Entrées,Date_Paiement,""), "")</f>
        <v>44260</v>
      </c>
      <c r="D16" s="192">
        <f ca="1">IFERROR(IF(Prêt_Non_Payé*Valeurs_Entrées,Solde_Départ,""), "")</f>
        <v>15501.233550152634</v>
      </c>
      <c r="E16" s="192">
        <f ca="1">IFERROR(IF(Prêt_Non_Payé*Valeurs_Entrées,Paiement_Mensuel,""), "")</f>
        <v>2221.8496242397223</v>
      </c>
      <c r="F16" s="192">
        <f ca="1">IFERROR(IF(Prêt_Non_Payé*Valeurs_Entrées,Capital,""), "")</f>
        <v>2208.9319296145954</v>
      </c>
      <c r="G16" s="192">
        <f ca="1">IFERROR(IF(Prêt_Non_Payé*Valeurs_Entrées,Intérêts,""), "")</f>
        <v>12.91769462512636</v>
      </c>
      <c r="H16" s="192">
        <f ca="1">IFERROR(IF(Prêt_Non_Payé*Valeurs_Entrées,Solde_Final,""), "")</f>
        <v>13292.301620538232</v>
      </c>
    </row>
    <row r="17" spans="2:8" x14ac:dyDescent="0.3">
      <c r="B17" s="193">
        <f ca="1">IFERROR(IF(Prêt_Non_Payé*Valeurs_Entrées,Numéro_Paiement,""), "")</f>
        <v>5</v>
      </c>
      <c r="C17" s="190">
        <f ca="1">IFERROR(IF(Prêt_Non_Payé*Valeurs_Entrées,Date_Paiement,""), "")</f>
        <v>44291</v>
      </c>
      <c r="D17" s="192">
        <f ca="1">IFERROR(IF(Prêt_Non_Payé*Valeurs_Entrées,Solde_Départ,""), "")</f>
        <v>13292.301620538232</v>
      </c>
      <c r="E17" s="192">
        <f ca="1">IFERROR(IF(Prêt_Non_Payé*Valeurs_Entrées,Paiement_Mensuel,""), "")</f>
        <v>2221.8496242397223</v>
      </c>
      <c r="F17" s="192">
        <f ca="1">IFERROR(IF(Prêt_Non_Payé*Valeurs_Entrées,Capital,""), "")</f>
        <v>2210.7727062226077</v>
      </c>
      <c r="G17" s="192">
        <f ca="1">IFERROR(IF(Prêt_Non_Payé*Valeurs_Entrées,Intérêts,""), "")</f>
        <v>11.076918017114197</v>
      </c>
      <c r="H17" s="192">
        <f ca="1">IFERROR(IF(Prêt_Non_Payé*Valeurs_Entrées,Solde_Final,""), "")</f>
        <v>11081.528914315828</v>
      </c>
    </row>
    <row r="18" spans="2:8" x14ac:dyDescent="0.3">
      <c r="B18" s="193">
        <f ca="1">IFERROR(IF(Prêt_Non_Payé*Valeurs_Entrées,Numéro_Paiement,""), "")</f>
        <v>6</v>
      </c>
      <c r="C18" s="190">
        <f ca="1">IFERROR(IF(Prêt_Non_Payé*Valeurs_Entrées,Date_Paiement,""), "")</f>
        <v>44321</v>
      </c>
      <c r="D18" s="192">
        <f ca="1">IFERROR(IF(Prêt_Non_Payé*Valeurs_Entrées,Solde_Départ,""), "")</f>
        <v>11081.528914315828</v>
      </c>
      <c r="E18" s="192">
        <f ca="1">IFERROR(IF(Prêt_Non_Payé*Valeurs_Entrées,Paiement_Mensuel,""), "")</f>
        <v>2221.8496242397223</v>
      </c>
      <c r="F18" s="192">
        <f ca="1">IFERROR(IF(Prêt_Non_Payé*Valeurs_Entrées,Capital,""), "")</f>
        <v>2212.6150168111271</v>
      </c>
      <c r="G18" s="192">
        <f ca="1">IFERROR(IF(Prêt_Non_Payé*Valeurs_Entrées,Intérêts,""), "")</f>
        <v>9.2346074285953605</v>
      </c>
      <c r="H18" s="192">
        <f ca="1">IFERROR(IF(Prêt_Non_Payé*Valeurs_Entrées,Solde_Final,""), "")</f>
        <v>8868.9138975054084</v>
      </c>
    </row>
    <row r="19" spans="2:8" x14ac:dyDescent="0.3">
      <c r="B19" s="193">
        <f ca="1">IFERROR(IF(Prêt_Non_Payé*Valeurs_Entrées,Numéro_Paiement,""), "")</f>
        <v>7</v>
      </c>
      <c r="C19" s="190">
        <f ca="1">IFERROR(IF(Prêt_Non_Payé*Valeurs_Entrées,Date_Paiement,""), "")</f>
        <v>44352</v>
      </c>
      <c r="D19" s="192">
        <f ca="1">IFERROR(IF(Prêt_Non_Payé*Valeurs_Entrées,Solde_Départ,""), "")</f>
        <v>8868.9138975054084</v>
      </c>
      <c r="E19" s="192">
        <f ca="1">IFERROR(IF(Prêt_Non_Payé*Valeurs_Entrées,Paiement_Mensuel,""), "")</f>
        <v>2221.8496242397223</v>
      </c>
      <c r="F19" s="192">
        <f ca="1">IFERROR(IF(Prêt_Non_Payé*Valeurs_Entrées,Capital,""), "")</f>
        <v>2214.4588626584696</v>
      </c>
      <c r="G19" s="192">
        <f ca="1">IFERROR(IF(Prêt_Non_Payé*Valeurs_Entrées,Intérêts,""), "")</f>
        <v>7.3907615812527538</v>
      </c>
      <c r="H19" s="192">
        <f ca="1">IFERROR(IF(Prêt_Non_Payé*Valeurs_Entrées,Solde_Final,""), "")</f>
        <v>6654.4550348470621</v>
      </c>
    </row>
    <row r="20" spans="2:8" x14ac:dyDescent="0.3">
      <c r="B20" s="193">
        <f ca="1">IFERROR(IF(Prêt_Non_Payé*Valeurs_Entrées,Numéro_Paiement,""), "")</f>
        <v>8</v>
      </c>
      <c r="C20" s="190">
        <f ca="1">IFERROR(IF(Prêt_Non_Payé*Valeurs_Entrées,Date_Paiement,""), "")</f>
        <v>44382</v>
      </c>
      <c r="D20" s="192">
        <f ca="1">IFERROR(IF(Prêt_Non_Payé*Valeurs_Entrées,Solde_Départ,""), "")</f>
        <v>6654.4550348470621</v>
      </c>
      <c r="E20" s="192">
        <f ca="1">IFERROR(IF(Prêt_Non_Payé*Valeurs_Entrées,Paiement_Mensuel,""), "")</f>
        <v>2221.8496242397223</v>
      </c>
      <c r="F20" s="192">
        <f ca="1">IFERROR(IF(Prêt_Non_Payé*Valeurs_Entrées,Capital,""), "")</f>
        <v>2216.3042450440184</v>
      </c>
      <c r="G20" s="192">
        <f ca="1">IFERROR(IF(Prêt_Non_Payé*Valeurs_Entrées,Intérêts,""), "")</f>
        <v>5.5453791957040295</v>
      </c>
      <c r="H20" s="192">
        <f ca="1">IFERROR(IF(Prêt_Non_Payé*Valeurs_Entrées,Solde_Final,""), "")</f>
        <v>4438.1507898033306</v>
      </c>
    </row>
    <row r="21" spans="2:8" x14ac:dyDescent="0.3">
      <c r="B21" s="193">
        <f ca="1">IFERROR(IF(Prêt_Non_Payé*Valeurs_Entrées,Numéro_Paiement,""), "")</f>
        <v>9</v>
      </c>
      <c r="C21" s="190">
        <f ca="1">IFERROR(IF(Prêt_Non_Payé*Valeurs_Entrées,Date_Paiement,""), "")</f>
        <v>44413</v>
      </c>
      <c r="D21" s="192">
        <f ca="1">IFERROR(IF(Prêt_Non_Payé*Valeurs_Entrées,Solde_Départ,""), "")</f>
        <v>4438.1507898033306</v>
      </c>
      <c r="E21" s="192">
        <f ca="1">IFERROR(IF(Prêt_Non_Payé*Valeurs_Entrées,Paiement_Mensuel,""), "")</f>
        <v>2221.8496242397223</v>
      </c>
      <c r="F21" s="192">
        <f ca="1">IFERROR(IF(Prêt_Non_Payé*Valeurs_Entrées,Capital,""), "")</f>
        <v>2218.1511652482213</v>
      </c>
      <c r="G21" s="192">
        <f ca="1">IFERROR(IF(Prêt_Non_Payé*Valeurs_Entrées,Intérêts,""), "")</f>
        <v>3.6984589915006802</v>
      </c>
      <c r="H21" s="192">
        <f ca="1">IFERROR(IF(Prêt_Non_Payé*Valeurs_Entrées,Solde_Final,""), "")</f>
        <v>2219.9996245550974</v>
      </c>
    </row>
    <row r="22" spans="2:8" x14ac:dyDescent="0.3">
      <c r="B22" s="193">
        <f ca="1">IFERROR(IF(Prêt_Non_Payé*Valeurs_Entrées,Numéro_Paiement,""), "")</f>
        <v>10</v>
      </c>
      <c r="C22" s="190">
        <f ca="1">IFERROR(IF(Prêt_Non_Payé*Valeurs_Entrées,Date_Paiement,""), "")</f>
        <v>44444</v>
      </c>
      <c r="D22" s="192">
        <f ca="1">IFERROR(IF(Prêt_Non_Payé*Valeurs_Entrées,Solde_Départ,""), "")</f>
        <v>2219.9996245550974</v>
      </c>
      <c r="E22" s="192">
        <f ca="1">IFERROR(IF(Prêt_Non_Payé*Valeurs_Entrées,Paiement_Mensuel,""), "")</f>
        <v>2221.8496242397223</v>
      </c>
      <c r="F22" s="192">
        <f ca="1">IFERROR(IF(Prêt_Non_Payé*Valeurs_Entrées,Capital,""), "")</f>
        <v>2219.9996245525949</v>
      </c>
      <c r="G22" s="192">
        <f ca="1">IFERROR(IF(Prêt_Non_Payé*Valeurs_Entrées,Intérêts,""), "")</f>
        <v>1.8499996871271622</v>
      </c>
      <c r="H22" s="192">
        <f ca="1">IFERROR(IF(Prêt_Non_Payé*Valeurs_Entrées,Solde_Final,""), "")</f>
        <v>3.3433025237172842E-9</v>
      </c>
    </row>
    <row r="23" spans="2:8" x14ac:dyDescent="0.3">
      <c r="B23" s="193" t="str">
        <f ca="1">IFERROR(IF(Prêt_Non_Payé*Valeurs_Entrées,Numéro_Paiement,""), "")</f>
        <v/>
      </c>
      <c r="C23" s="190" t="str">
        <f ca="1">IFERROR(IF(Prêt_Non_Payé*Valeurs_Entrées,Date_Paiement,""), "")</f>
        <v/>
      </c>
      <c r="D23" s="192" t="str">
        <f ca="1">IFERROR(IF(Prêt_Non_Payé*Valeurs_Entrées,Solde_Départ,""), "")</f>
        <v/>
      </c>
      <c r="E23" s="192" t="str">
        <f ca="1">IFERROR(IF(Prêt_Non_Payé*Valeurs_Entrées,Paiement_Mensuel,""), "")</f>
        <v/>
      </c>
      <c r="F23" s="192" t="str">
        <f ca="1">IFERROR(IF(Prêt_Non_Payé*Valeurs_Entrées,Capital,""), "")</f>
        <v/>
      </c>
      <c r="G23" s="192" t="str">
        <f ca="1">IFERROR(IF(Prêt_Non_Payé*Valeurs_Entrées,Intérêts,""), "")</f>
        <v/>
      </c>
      <c r="H23" s="192" t="str">
        <f ca="1">IFERROR(IF(Prêt_Non_Payé*Valeurs_Entrées,Solde_Final,""), "")</f>
        <v/>
      </c>
    </row>
    <row r="24" spans="2:8" x14ac:dyDescent="0.3">
      <c r="B24" s="193" t="str">
        <f ca="1">IFERROR(IF(Prêt_Non_Payé*Valeurs_Entrées,Numéro_Paiement,""), "")</f>
        <v/>
      </c>
      <c r="C24" s="190" t="str">
        <f ca="1">IFERROR(IF(Prêt_Non_Payé*Valeurs_Entrées,Date_Paiement,""), "")</f>
        <v/>
      </c>
      <c r="D24" s="192" t="str">
        <f ca="1">IFERROR(IF(Prêt_Non_Payé*Valeurs_Entrées,Solde_Départ,""), "")</f>
        <v/>
      </c>
      <c r="E24" s="192" t="str">
        <f ca="1">IFERROR(IF(Prêt_Non_Payé*Valeurs_Entrées,Paiement_Mensuel,""), "")</f>
        <v/>
      </c>
      <c r="F24" s="192" t="str">
        <f ca="1">IFERROR(IF(Prêt_Non_Payé*Valeurs_Entrées,Capital,""), "")</f>
        <v/>
      </c>
      <c r="G24" s="192" t="str">
        <f ca="1">IFERROR(IF(Prêt_Non_Payé*Valeurs_Entrées,Intérêts,""), "")</f>
        <v/>
      </c>
      <c r="H24" s="192" t="str">
        <f ca="1">IFERROR(IF(Prêt_Non_Payé*Valeurs_Entrées,Solde_Final,""), "")</f>
        <v/>
      </c>
    </row>
    <row r="25" spans="2:8" x14ac:dyDescent="0.3">
      <c r="B25" s="193" t="str">
        <f ca="1">IFERROR(IF(Prêt_Non_Payé*Valeurs_Entrées,Numéro_Paiement,""), "")</f>
        <v/>
      </c>
      <c r="C25" s="190" t="str">
        <f ca="1">IFERROR(IF(Prêt_Non_Payé*Valeurs_Entrées,Date_Paiement,""), "")</f>
        <v/>
      </c>
      <c r="D25" s="192" t="str">
        <f ca="1">IFERROR(IF(Prêt_Non_Payé*Valeurs_Entrées,Solde_Départ,""), "")</f>
        <v/>
      </c>
      <c r="E25" s="192" t="str">
        <f ca="1">IFERROR(IF(Prêt_Non_Payé*Valeurs_Entrées,Paiement_Mensuel,""), "")</f>
        <v/>
      </c>
      <c r="F25" s="192" t="str">
        <f ca="1">IFERROR(IF(Prêt_Non_Payé*Valeurs_Entrées,Capital,""), "")</f>
        <v/>
      </c>
      <c r="G25" s="192" t="str">
        <f ca="1">IFERROR(IF(Prêt_Non_Payé*Valeurs_Entrées,Intérêts,""), "")</f>
        <v/>
      </c>
      <c r="H25" s="192" t="str">
        <f ca="1">IFERROR(IF(Prêt_Non_Payé*Valeurs_Entrées,Solde_Final,""), "")</f>
        <v/>
      </c>
    </row>
    <row r="26" spans="2:8" x14ac:dyDescent="0.3">
      <c r="B26" s="193" t="str">
        <f ca="1">IFERROR(IF(Prêt_Non_Payé*Valeurs_Entrées,Numéro_Paiement,""), "")</f>
        <v/>
      </c>
      <c r="C26" s="190" t="str">
        <f ca="1">IFERROR(IF(Prêt_Non_Payé*Valeurs_Entrées,Date_Paiement,""), "")</f>
        <v/>
      </c>
      <c r="D26" s="192" t="str">
        <f ca="1">IFERROR(IF(Prêt_Non_Payé*Valeurs_Entrées,Solde_Départ,""), "")</f>
        <v/>
      </c>
      <c r="E26" s="192" t="str">
        <f ca="1">IFERROR(IF(Prêt_Non_Payé*Valeurs_Entrées,Paiement_Mensuel,""), "")</f>
        <v/>
      </c>
      <c r="F26" s="192" t="str">
        <f ca="1">IFERROR(IF(Prêt_Non_Payé*Valeurs_Entrées,Capital,""), "")</f>
        <v/>
      </c>
      <c r="G26" s="192" t="str">
        <f ca="1">IFERROR(IF(Prêt_Non_Payé*Valeurs_Entrées,Intérêts,""), "")</f>
        <v/>
      </c>
      <c r="H26" s="192" t="str">
        <f ca="1">IFERROR(IF(Prêt_Non_Payé*Valeurs_Entrées,Solde_Final,""), "")</f>
        <v/>
      </c>
    </row>
    <row r="27" spans="2:8" x14ac:dyDescent="0.3">
      <c r="B27" s="193" t="str">
        <f ca="1">IFERROR(IF(Prêt_Non_Payé*Valeurs_Entrées,Numéro_Paiement,""), "")</f>
        <v/>
      </c>
      <c r="C27" s="190" t="str">
        <f ca="1">IFERROR(IF(Prêt_Non_Payé*Valeurs_Entrées,Date_Paiement,""), "")</f>
        <v/>
      </c>
      <c r="D27" s="192" t="str">
        <f ca="1">IFERROR(IF(Prêt_Non_Payé*Valeurs_Entrées,Solde_Départ,""), "")</f>
        <v/>
      </c>
      <c r="E27" s="192" t="str">
        <f ca="1">IFERROR(IF(Prêt_Non_Payé*Valeurs_Entrées,Paiement_Mensuel,""), "")</f>
        <v/>
      </c>
      <c r="F27" s="192" t="str">
        <f ca="1">IFERROR(IF(Prêt_Non_Payé*Valeurs_Entrées,Capital,""), "")</f>
        <v/>
      </c>
      <c r="G27" s="192" t="str">
        <f ca="1">IFERROR(IF(Prêt_Non_Payé*Valeurs_Entrées,Intérêts,""), "")</f>
        <v/>
      </c>
      <c r="H27" s="192" t="str">
        <f ca="1">IFERROR(IF(Prêt_Non_Payé*Valeurs_Entrées,Solde_Final,""), "")</f>
        <v/>
      </c>
    </row>
    <row r="28" spans="2:8" x14ac:dyDescent="0.3">
      <c r="B28" s="193" t="str">
        <f ca="1">IFERROR(IF(Prêt_Non_Payé*Valeurs_Entrées,Numéro_Paiement,""), "")</f>
        <v/>
      </c>
      <c r="C28" s="190" t="str">
        <f ca="1">IFERROR(IF(Prêt_Non_Payé*Valeurs_Entrées,Date_Paiement,""), "")</f>
        <v/>
      </c>
      <c r="D28" s="192" t="str">
        <f ca="1">IFERROR(IF(Prêt_Non_Payé*Valeurs_Entrées,Solde_Départ,""), "")</f>
        <v/>
      </c>
      <c r="E28" s="192" t="str">
        <f ca="1">IFERROR(IF(Prêt_Non_Payé*Valeurs_Entrées,Paiement_Mensuel,""), "")</f>
        <v/>
      </c>
      <c r="F28" s="192" t="str">
        <f ca="1">IFERROR(IF(Prêt_Non_Payé*Valeurs_Entrées,Capital,""), "")</f>
        <v/>
      </c>
      <c r="G28" s="192" t="str">
        <f ca="1">IFERROR(IF(Prêt_Non_Payé*Valeurs_Entrées,Intérêts,""), "")</f>
        <v/>
      </c>
      <c r="H28" s="192" t="str">
        <f ca="1">IFERROR(IF(Prêt_Non_Payé*Valeurs_Entrées,Solde_Final,""), "")</f>
        <v/>
      </c>
    </row>
    <row r="29" spans="2:8" x14ac:dyDescent="0.3">
      <c r="B29" s="193" t="str">
        <f ca="1">IFERROR(IF(Prêt_Non_Payé*Valeurs_Entrées,Numéro_Paiement,""), "")</f>
        <v/>
      </c>
      <c r="C29" s="190" t="str">
        <f ca="1">IFERROR(IF(Prêt_Non_Payé*Valeurs_Entrées,Date_Paiement,""), "")</f>
        <v/>
      </c>
      <c r="D29" s="192" t="str">
        <f ca="1">IFERROR(IF(Prêt_Non_Payé*Valeurs_Entrées,Solde_Départ,""), "")</f>
        <v/>
      </c>
      <c r="E29" s="192" t="str">
        <f ca="1">IFERROR(IF(Prêt_Non_Payé*Valeurs_Entrées,Paiement_Mensuel,""), "")</f>
        <v/>
      </c>
      <c r="F29" s="192" t="str">
        <f ca="1">IFERROR(IF(Prêt_Non_Payé*Valeurs_Entrées,Capital,""), "")</f>
        <v/>
      </c>
      <c r="G29" s="192" t="str">
        <f ca="1">IFERROR(IF(Prêt_Non_Payé*Valeurs_Entrées,Intérêts,""), "")</f>
        <v/>
      </c>
      <c r="H29" s="192" t="str">
        <f ca="1">IFERROR(IF(Prêt_Non_Payé*Valeurs_Entrées,Solde_Final,""), "")</f>
        <v/>
      </c>
    </row>
    <row r="30" spans="2:8" x14ac:dyDescent="0.3">
      <c r="B30" s="193" t="str">
        <f ca="1">IFERROR(IF(Prêt_Non_Payé*Valeurs_Entrées,Numéro_Paiement,""), "")</f>
        <v/>
      </c>
      <c r="C30" s="190" t="str">
        <f ca="1">IFERROR(IF(Prêt_Non_Payé*Valeurs_Entrées,Date_Paiement,""), "")</f>
        <v/>
      </c>
      <c r="D30" s="192" t="str">
        <f ca="1">IFERROR(IF(Prêt_Non_Payé*Valeurs_Entrées,Solde_Départ,""), "")</f>
        <v/>
      </c>
      <c r="E30" s="192" t="str">
        <f ca="1">IFERROR(IF(Prêt_Non_Payé*Valeurs_Entrées,Paiement_Mensuel,""), "")</f>
        <v/>
      </c>
      <c r="F30" s="192" t="str">
        <f ca="1">IFERROR(IF(Prêt_Non_Payé*Valeurs_Entrées,Capital,""), "")</f>
        <v/>
      </c>
      <c r="G30" s="192" t="str">
        <f ca="1">IFERROR(IF(Prêt_Non_Payé*Valeurs_Entrées,Intérêts,""), "")</f>
        <v/>
      </c>
      <c r="H30" s="192" t="str">
        <f ca="1">IFERROR(IF(Prêt_Non_Payé*Valeurs_Entrées,Solde_Final,""), "")</f>
        <v/>
      </c>
    </row>
    <row r="31" spans="2:8" x14ac:dyDescent="0.3">
      <c r="B31" s="193" t="str">
        <f ca="1">IFERROR(IF(Prêt_Non_Payé*Valeurs_Entrées,Numéro_Paiement,""), "")</f>
        <v/>
      </c>
      <c r="C31" s="190" t="str">
        <f ca="1">IFERROR(IF(Prêt_Non_Payé*Valeurs_Entrées,Date_Paiement,""), "")</f>
        <v/>
      </c>
      <c r="D31" s="192" t="str">
        <f ca="1">IFERROR(IF(Prêt_Non_Payé*Valeurs_Entrées,Solde_Départ,""), "")</f>
        <v/>
      </c>
      <c r="E31" s="192" t="str">
        <f ca="1">IFERROR(IF(Prêt_Non_Payé*Valeurs_Entrées,Paiement_Mensuel,""), "")</f>
        <v/>
      </c>
      <c r="F31" s="192" t="str">
        <f ca="1">IFERROR(IF(Prêt_Non_Payé*Valeurs_Entrées,Capital,""), "")</f>
        <v/>
      </c>
      <c r="G31" s="192" t="str">
        <f ca="1">IFERROR(IF(Prêt_Non_Payé*Valeurs_Entrées,Intérêts,""), "")</f>
        <v/>
      </c>
      <c r="H31" s="192" t="str">
        <f ca="1">IFERROR(IF(Prêt_Non_Payé*Valeurs_Entrées,Solde_Final,""), "")</f>
        <v/>
      </c>
    </row>
    <row r="32" spans="2:8" x14ac:dyDescent="0.3">
      <c r="B32" s="193" t="str">
        <f ca="1">IFERROR(IF(Prêt_Non_Payé*Valeurs_Entrées,Numéro_Paiement,""), "")</f>
        <v/>
      </c>
      <c r="C32" s="190" t="str">
        <f ca="1">IFERROR(IF(Prêt_Non_Payé*Valeurs_Entrées,Date_Paiement,""), "")</f>
        <v/>
      </c>
      <c r="D32" s="192" t="str">
        <f ca="1">IFERROR(IF(Prêt_Non_Payé*Valeurs_Entrées,Solde_Départ,""), "")</f>
        <v/>
      </c>
      <c r="E32" s="192" t="str">
        <f ca="1">IFERROR(IF(Prêt_Non_Payé*Valeurs_Entrées,Paiement_Mensuel,""), "")</f>
        <v/>
      </c>
      <c r="F32" s="192" t="str">
        <f ca="1">IFERROR(IF(Prêt_Non_Payé*Valeurs_Entrées,Capital,""), "")</f>
        <v/>
      </c>
      <c r="G32" s="192" t="str">
        <f ca="1">IFERROR(IF(Prêt_Non_Payé*Valeurs_Entrées,Intérêts,""), "")</f>
        <v/>
      </c>
      <c r="H32" s="192" t="str">
        <f ca="1">IFERROR(IF(Prêt_Non_Payé*Valeurs_Entrées,Solde_Final,""), "")</f>
        <v/>
      </c>
    </row>
    <row r="33" spans="2:8" x14ac:dyDescent="0.3">
      <c r="B33" s="193" t="str">
        <f ca="1">IFERROR(IF(Prêt_Non_Payé*Valeurs_Entrées,Numéro_Paiement,""), "")</f>
        <v/>
      </c>
      <c r="C33" s="190" t="str">
        <f ca="1">IFERROR(IF(Prêt_Non_Payé*Valeurs_Entrées,Date_Paiement,""), "")</f>
        <v/>
      </c>
      <c r="D33" s="192" t="str">
        <f ca="1">IFERROR(IF(Prêt_Non_Payé*Valeurs_Entrées,Solde_Départ,""), "")</f>
        <v/>
      </c>
      <c r="E33" s="192" t="str">
        <f ca="1">IFERROR(IF(Prêt_Non_Payé*Valeurs_Entrées,Paiement_Mensuel,""), "")</f>
        <v/>
      </c>
      <c r="F33" s="192" t="str">
        <f ca="1">IFERROR(IF(Prêt_Non_Payé*Valeurs_Entrées,Capital,""), "")</f>
        <v/>
      </c>
      <c r="G33" s="192" t="str">
        <f ca="1">IFERROR(IF(Prêt_Non_Payé*Valeurs_Entrées,Intérêts,""), "")</f>
        <v/>
      </c>
      <c r="H33" s="192" t="str">
        <f ca="1">IFERROR(IF(Prêt_Non_Payé*Valeurs_Entrées,Solde_Final,""), "")</f>
        <v/>
      </c>
    </row>
    <row r="34" spans="2:8" x14ac:dyDescent="0.3">
      <c r="B34" s="193" t="str">
        <f ca="1">IFERROR(IF(Prêt_Non_Payé*Valeurs_Entrées,Numéro_Paiement,""), "")</f>
        <v/>
      </c>
      <c r="C34" s="190" t="str">
        <f ca="1">IFERROR(IF(Prêt_Non_Payé*Valeurs_Entrées,Date_Paiement,""), "")</f>
        <v/>
      </c>
      <c r="D34" s="192" t="str">
        <f ca="1">IFERROR(IF(Prêt_Non_Payé*Valeurs_Entrées,Solde_Départ,""), "")</f>
        <v/>
      </c>
      <c r="E34" s="192" t="str">
        <f ca="1">IFERROR(IF(Prêt_Non_Payé*Valeurs_Entrées,Paiement_Mensuel,""), "")</f>
        <v/>
      </c>
      <c r="F34" s="192" t="str">
        <f ca="1">IFERROR(IF(Prêt_Non_Payé*Valeurs_Entrées,Capital,""), "")</f>
        <v/>
      </c>
      <c r="G34" s="192" t="str">
        <f ca="1">IFERROR(IF(Prêt_Non_Payé*Valeurs_Entrées,Intérêts,""), "")</f>
        <v/>
      </c>
      <c r="H34" s="192" t="str">
        <f ca="1">IFERROR(IF(Prêt_Non_Payé*Valeurs_Entrées,Solde_Final,""), "")</f>
        <v/>
      </c>
    </row>
    <row r="35" spans="2:8" x14ac:dyDescent="0.3">
      <c r="B35" s="193" t="str">
        <f ca="1">IFERROR(IF(Prêt_Non_Payé*Valeurs_Entrées,Numéro_Paiement,""), "")</f>
        <v/>
      </c>
      <c r="C35" s="190" t="str">
        <f ca="1">IFERROR(IF(Prêt_Non_Payé*Valeurs_Entrées,Date_Paiement,""), "")</f>
        <v/>
      </c>
      <c r="D35" s="192" t="str">
        <f ca="1">IFERROR(IF(Prêt_Non_Payé*Valeurs_Entrées,Solde_Départ,""), "")</f>
        <v/>
      </c>
      <c r="E35" s="192" t="str">
        <f ca="1">IFERROR(IF(Prêt_Non_Payé*Valeurs_Entrées,Paiement_Mensuel,""), "")</f>
        <v/>
      </c>
      <c r="F35" s="192" t="str">
        <f ca="1">IFERROR(IF(Prêt_Non_Payé*Valeurs_Entrées,Capital,""), "")</f>
        <v/>
      </c>
      <c r="G35" s="192" t="str">
        <f ca="1">IFERROR(IF(Prêt_Non_Payé*Valeurs_Entrées,Intérêts,""), "")</f>
        <v/>
      </c>
      <c r="H35" s="192" t="str">
        <f ca="1">IFERROR(IF(Prêt_Non_Payé*Valeurs_Entrées,Solde_Final,""), "")</f>
        <v/>
      </c>
    </row>
    <row r="36" spans="2:8" x14ac:dyDescent="0.3">
      <c r="B36" s="193" t="str">
        <f ca="1">IFERROR(IF(Prêt_Non_Payé*Valeurs_Entrées,Numéro_Paiement,""), "")</f>
        <v/>
      </c>
      <c r="C36" s="190" t="str">
        <f ca="1">IFERROR(IF(Prêt_Non_Payé*Valeurs_Entrées,Date_Paiement,""), "")</f>
        <v/>
      </c>
      <c r="D36" s="192" t="str">
        <f ca="1">IFERROR(IF(Prêt_Non_Payé*Valeurs_Entrées,Solde_Départ,""), "")</f>
        <v/>
      </c>
      <c r="E36" s="192" t="str">
        <f ca="1">IFERROR(IF(Prêt_Non_Payé*Valeurs_Entrées,Paiement_Mensuel,""), "")</f>
        <v/>
      </c>
      <c r="F36" s="192" t="str">
        <f ca="1">IFERROR(IF(Prêt_Non_Payé*Valeurs_Entrées,Capital,""), "")</f>
        <v/>
      </c>
      <c r="G36" s="192" t="str">
        <f ca="1">IFERROR(IF(Prêt_Non_Payé*Valeurs_Entrées,Intérêts,""), "")</f>
        <v/>
      </c>
      <c r="H36" s="192" t="str">
        <f ca="1">IFERROR(IF(Prêt_Non_Payé*Valeurs_Entrées,Solde_Final,""), "")</f>
        <v/>
      </c>
    </row>
    <row r="37" spans="2:8" x14ac:dyDescent="0.3">
      <c r="B37" s="193" t="str">
        <f ca="1">IFERROR(IF(Prêt_Non_Payé*Valeurs_Entrées,Numéro_Paiement,""), "")</f>
        <v/>
      </c>
      <c r="C37" s="190" t="str">
        <f ca="1">IFERROR(IF(Prêt_Non_Payé*Valeurs_Entrées,Date_Paiement,""), "")</f>
        <v/>
      </c>
      <c r="D37" s="192" t="str">
        <f ca="1">IFERROR(IF(Prêt_Non_Payé*Valeurs_Entrées,Solde_Départ,""), "")</f>
        <v/>
      </c>
      <c r="E37" s="192" t="str">
        <f ca="1">IFERROR(IF(Prêt_Non_Payé*Valeurs_Entrées,Paiement_Mensuel,""), "")</f>
        <v/>
      </c>
      <c r="F37" s="192" t="str">
        <f ca="1">IFERROR(IF(Prêt_Non_Payé*Valeurs_Entrées,Capital,""), "")</f>
        <v/>
      </c>
      <c r="G37" s="192" t="str">
        <f ca="1">IFERROR(IF(Prêt_Non_Payé*Valeurs_Entrées,Intérêts,""), "")</f>
        <v/>
      </c>
      <c r="H37" s="192" t="str">
        <f ca="1">IFERROR(IF(Prêt_Non_Payé*Valeurs_Entrées,Solde_Final,""), "")</f>
        <v/>
      </c>
    </row>
    <row r="38" spans="2:8" x14ac:dyDescent="0.3">
      <c r="B38" s="193" t="str">
        <f ca="1">IFERROR(IF(Prêt_Non_Payé*Valeurs_Entrées,Numéro_Paiement,""), "")</f>
        <v/>
      </c>
      <c r="C38" s="190" t="str">
        <f ca="1">IFERROR(IF(Prêt_Non_Payé*Valeurs_Entrées,Date_Paiement,""), "")</f>
        <v/>
      </c>
      <c r="D38" s="192" t="str">
        <f ca="1">IFERROR(IF(Prêt_Non_Payé*Valeurs_Entrées,Solde_Départ,""), "")</f>
        <v/>
      </c>
      <c r="E38" s="192" t="str">
        <f ca="1">IFERROR(IF(Prêt_Non_Payé*Valeurs_Entrées,Paiement_Mensuel,""), "")</f>
        <v/>
      </c>
      <c r="F38" s="192" t="str">
        <f ca="1">IFERROR(IF(Prêt_Non_Payé*Valeurs_Entrées,Capital,""), "")</f>
        <v/>
      </c>
      <c r="G38" s="192" t="str">
        <f ca="1">IFERROR(IF(Prêt_Non_Payé*Valeurs_Entrées,Intérêts,""), "")</f>
        <v/>
      </c>
      <c r="H38" s="192" t="str">
        <f ca="1">IFERROR(IF(Prêt_Non_Payé*Valeurs_Entrées,Solde_Final,""), "")</f>
        <v/>
      </c>
    </row>
    <row r="39" spans="2:8" x14ac:dyDescent="0.3">
      <c r="B39" s="193" t="str">
        <f ca="1">IFERROR(IF(Prêt_Non_Payé*Valeurs_Entrées,Numéro_Paiement,""), "")</f>
        <v/>
      </c>
      <c r="C39" s="190" t="str">
        <f ca="1">IFERROR(IF(Prêt_Non_Payé*Valeurs_Entrées,Date_Paiement,""), "")</f>
        <v/>
      </c>
      <c r="D39" s="192" t="str">
        <f ca="1">IFERROR(IF(Prêt_Non_Payé*Valeurs_Entrées,Solde_Départ,""), "")</f>
        <v/>
      </c>
      <c r="E39" s="192" t="str">
        <f ca="1">IFERROR(IF(Prêt_Non_Payé*Valeurs_Entrées,Paiement_Mensuel,""), "")</f>
        <v/>
      </c>
      <c r="F39" s="192" t="str">
        <f ca="1">IFERROR(IF(Prêt_Non_Payé*Valeurs_Entrées,Capital,""), "")</f>
        <v/>
      </c>
      <c r="G39" s="192" t="str">
        <f ca="1">IFERROR(IF(Prêt_Non_Payé*Valeurs_Entrées,Intérêts,""), "")</f>
        <v/>
      </c>
      <c r="H39" s="192" t="str">
        <f ca="1">IFERROR(IF(Prêt_Non_Payé*Valeurs_Entrées,Solde_Final,""), "")</f>
        <v/>
      </c>
    </row>
    <row r="40" spans="2:8" x14ac:dyDescent="0.3">
      <c r="B40" s="193" t="str">
        <f ca="1">IFERROR(IF(Prêt_Non_Payé*Valeurs_Entrées,Numéro_Paiement,""), "")</f>
        <v/>
      </c>
      <c r="C40" s="190" t="str">
        <f ca="1">IFERROR(IF(Prêt_Non_Payé*Valeurs_Entrées,Date_Paiement,""), "")</f>
        <v/>
      </c>
      <c r="D40" s="192" t="str">
        <f ca="1">IFERROR(IF(Prêt_Non_Payé*Valeurs_Entrées,Solde_Départ,""), "")</f>
        <v/>
      </c>
      <c r="E40" s="192" t="str">
        <f ca="1">IFERROR(IF(Prêt_Non_Payé*Valeurs_Entrées,Paiement_Mensuel,""), "")</f>
        <v/>
      </c>
      <c r="F40" s="192" t="str">
        <f ca="1">IFERROR(IF(Prêt_Non_Payé*Valeurs_Entrées,Capital,""), "")</f>
        <v/>
      </c>
      <c r="G40" s="192" t="str">
        <f ca="1">IFERROR(IF(Prêt_Non_Payé*Valeurs_Entrées,Intérêts,""), "")</f>
        <v/>
      </c>
      <c r="H40" s="192" t="str">
        <f ca="1">IFERROR(IF(Prêt_Non_Payé*Valeurs_Entrées,Solde_Final,""), "")</f>
        <v/>
      </c>
    </row>
    <row r="41" spans="2:8" x14ac:dyDescent="0.3">
      <c r="B41" s="193" t="str">
        <f ca="1">IFERROR(IF(Prêt_Non_Payé*Valeurs_Entrées,Numéro_Paiement,""), "")</f>
        <v/>
      </c>
      <c r="C41" s="190" t="str">
        <f ca="1">IFERROR(IF(Prêt_Non_Payé*Valeurs_Entrées,Date_Paiement,""), "")</f>
        <v/>
      </c>
      <c r="D41" s="192" t="str">
        <f ca="1">IFERROR(IF(Prêt_Non_Payé*Valeurs_Entrées,Solde_Départ,""), "")</f>
        <v/>
      </c>
      <c r="E41" s="192" t="str">
        <f ca="1">IFERROR(IF(Prêt_Non_Payé*Valeurs_Entrées,Paiement_Mensuel,""), "")</f>
        <v/>
      </c>
      <c r="F41" s="192" t="str">
        <f ca="1">IFERROR(IF(Prêt_Non_Payé*Valeurs_Entrées,Capital,""), "")</f>
        <v/>
      </c>
      <c r="G41" s="192" t="str">
        <f ca="1">IFERROR(IF(Prêt_Non_Payé*Valeurs_Entrées,Intérêts,""), "")</f>
        <v/>
      </c>
      <c r="H41" s="192" t="str">
        <f ca="1">IFERROR(IF(Prêt_Non_Payé*Valeurs_Entrées,Solde_Final,""), "")</f>
        <v/>
      </c>
    </row>
    <row r="42" spans="2:8" x14ac:dyDescent="0.3">
      <c r="B42" s="193" t="str">
        <f ca="1">IFERROR(IF(Prêt_Non_Payé*Valeurs_Entrées,Numéro_Paiement,""), "")</f>
        <v/>
      </c>
      <c r="C42" s="190" t="str">
        <f ca="1">IFERROR(IF(Prêt_Non_Payé*Valeurs_Entrées,Date_Paiement,""), "")</f>
        <v/>
      </c>
      <c r="D42" s="192" t="str">
        <f ca="1">IFERROR(IF(Prêt_Non_Payé*Valeurs_Entrées,Solde_Départ,""), "")</f>
        <v/>
      </c>
      <c r="E42" s="192" t="str">
        <f ca="1">IFERROR(IF(Prêt_Non_Payé*Valeurs_Entrées,Paiement_Mensuel,""), "")</f>
        <v/>
      </c>
      <c r="F42" s="192" t="str">
        <f ca="1">IFERROR(IF(Prêt_Non_Payé*Valeurs_Entrées,Capital,""), "")</f>
        <v/>
      </c>
      <c r="G42" s="192" t="str">
        <f ca="1">IFERROR(IF(Prêt_Non_Payé*Valeurs_Entrées,Intérêts,""), "")</f>
        <v/>
      </c>
      <c r="H42" s="192" t="str">
        <f ca="1">IFERROR(IF(Prêt_Non_Payé*Valeurs_Entrées,Solde_Final,""), "")</f>
        <v/>
      </c>
    </row>
    <row r="43" spans="2:8" x14ac:dyDescent="0.3">
      <c r="B43" s="193" t="str">
        <f ca="1">IFERROR(IF(Prêt_Non_Payé*Valeurs_Entrées,Numéro_Paiement,""), "")</f>
        <v/>
      </c>
      <c r="C43" s="190" t="str">
        <f ca="1">IFERROR(IF(Prêt_Non_Payé*Valeurs_Entrées,Date_Paiement,""), "")</f>
        <v/>
      </c>
      <c r="D43" s="192" t="str">
        <f ca="1">IFERROR(IF(Prêt_Non_Payé*Valeurs_Entrées,Solde_Départ,""), "")</f>
        <v/>
      </c>
      <c r="E43" s="192" t="str">
        <f ca="1">IFERROR(IF(Prêt_Non_Payé*Valeurs_Entrées,Paiement_Mensuel,""), "")</f>
        <v/>
      </c>
      <c r="F43" s="192" t="str">
        <f ca="1">IFERROR(IF(Prêt_Non_Payé*Valeurs_Entrées,Capital,""), "")</f>
        <v/>
      </c>
      <c r="G43" s="192" t="str">
        <f ca="1">IFERROR(IF(Prêt_Non_Payé*Valeurs_Entrées,Intérêts,""), "")</f>
        <v/>
      </c>
      <c r="H43" s="192" t="str">
        <f ca="1">IFERROR(IF(Prêt_Non_Payé*Valeurs_Entrées,Solde_Final,""), "")</f>
        <v/>
      </c>
    </row>
    <row r="44" spans="2:8" x14ac:dyDescent="0.3">
      <c r="B44" s="193" t="str">
        <f ca="1">IFERROR(IF(Prêt_Non_Payé*Valeurs_Entrées,Numéro_Paiement,""), "")</f>
        <v/>
      </c>
      <c r="C44" s="190" t="str">
        <f ca="1">IFERROR(IF(Prêt_Non_Payé*Valeurs_Entrées,Date_Paiement,""), "")</f>
        <v/>
      </c>
      <c r="D44" s="192" t="str">
        <f ca="1">IFERROR(IF(Prêt_Non_Payé*Valeurs_Entrées,Solde_Départ,""), "")</f>
        <v/>
      </c>
      <c r="E44" s="192" t="str">
        <f ca="1">IFERROR(IF(Prêt_Non_Payé*Valeurs_Entrées,Paiement_Mensuel,""), "")</f>
        <v/>
      </c>
      <c r="F44" s="192" t="str">
        <f ca="1">IFERROR(IF(Prêt_Non_Payé*Valeurs_Entrées,Capital,""), "")</f>
        <v/>
      </c>
      <c r="G44" s="192" t="str">
        <f ca="1">IFERROR(IF(Prêt_Non_Payé*Valeurs_Entrées,Intérêts,""), "")</f>
        <v/>
      </c>
      <c r="H44" s="192" t="str">
        <f ca="1">IFERROR(IF(Prêt_Non_Payé*Valeurs_Entrées,Solde_Final,""), "")</f>
        <v/>
      </c>
    </row>
    <row r="45" spans="2:8" x14ac:dyDescent="0.3">
      <c r="B45" s="193" t="str">
        <f ca="1">IFERROR(IF(Prêt_Non_Payé*Valeurs_Entrées,Numéro_Paiement,""), "")</f>
        <v/>
      </c>
      <c r="C45" s="190" t="str">
        <f ca="1">IFERROR(IF(Prêt_Non_Payé*Valeurs_Entrées,Date_Paiement,""), "")</f>
        <v/>
      </c>
      <c r="D45" s="192" t="str">
        <f ca="1">IFERROR(IF(Prêt_Non_Payé*Valeurs_Entrées,Solde_Départ,""), "")</f>
        <v/>
      </c>
      <c r="E45" s="192" t="str">
        <f ca="1">IFERROR(IF(Prêt_Non_Payé*Valeurs_Entrées,Paiement_Mensuel,""), "")</f>
        <v/>
      </c>
      <c r="F45" s="192" t="str">
        <f ca="1">IFERROR(IF(Prêt_Non_Payé*Valeurs_Entrées,Capital,""), "")</f>
        <v/>
      </c>
      <c r="G45" s="192" t="str">
        <f ca="1">IFERROR(IF(Prêt_Non_Payé*Valeurs_Entrées,Intérêts,""), "")</f>
        <v/>
      </c>
      <c r="H45" s="192" t="str">
        <f ca="1">IFERROR(IF(Prêt_Non_Payé*Valeurs_Entrées,Solde_Final,""), "")</f>
        <v/>
      </c>
    </row>
    <row r="46" spans="2:8" x14ac:dyDescent="0.3">
      <c r="B46" s="193" t="str">
        <f ca="1">IFERROR(IF(Prêt_Non_Payé*Valeurs_Entrées,Numéro_Paiement,""), "")</f>
        <v/>
      </c>
      <c r="C46" s="190" t="str">
        <f ca="1">IFERROR(IF(Prêt_Non_Payé*Valeurs_Entrées,Date_Paiement,""), "")</f>
        <v/>
      </c>
      <c r="D46" s="192" t="str">
        <f ca="1">IFERROR(IF(Prêt_Non_Payé*Valeurs_Entrées,Solde_Départ,""), "")</f>
        <v/>
      </c>
      <c r="E46" s="192" t="str">
        <f ca="1">IFERROR(IF(Prêt_Non_Payé*Valeurs_Entrées,Paiement_Mensuel,""), "")</f>
        <v/>
      </c>
      <c r="F46" s="192" t="str">
        <f ca="1">IFERROR(IF(Prêt_Non_Payé*Valeurs_Entrées,Capital,""), "")</f>
        <v/>
      </c>
      <c r="G46" s="192" t="str">
        <f ca="1">IFERROR(IF(Prêt_Non_Payé*Valeurs_Entrées,Intérêts,""), "")</f>
        <v/>
      </c>
      <c r="H46" s="192" t="str">
        <f ca="1">IFERROR(IF(Prêt_Non_Payé*Valeurs_Entrées,Solde_Final,""), "")</f>
        <v/>
      </c>
    </row>
    <row r="47" spans="2:8" x14ac:dyDescent="0.3">
      <c r="B47" s="193" t="str">
        <f ca="1">IFERROR(IF(Prêt_Non_Payé*Valeurs_Entrées,Numéro_Paiement,""), "")</f>
        <v/>
      </c>
      <c r="C47" s="190" t="str">
        <f ca="1">IFERROR(IF(Prêt_Non_Payé*Valeurs_Entrées,Date_Paiement,""), "")</f>
        <v/>
      </c>
      <c r="D47" s="192" t="str">
        <f ca="1">IFERROR(IF(Prêt_Non_Payé*Valeurs_Entrées,Solde_Départ,""), "")</f>
        <v/>
      </c>
      <c r="E47" s="192" t="str">
        <f ca="1">IFERROR(IF(Prêt_Non_Payé*Valeurs_Entrées,Paiement_Mensuel,""), "")</f>
        <v/>
      </c>
      <c r="F47" s="192" t="str">
        <f ca="1">IFERROR(IF(Prêt_Non_Payé*Valeurs_Entrées,Capital,""), "")</f>
        <v/>
      </c>
      <c r="G47" s="192" t="str">
        <f ca="1">IFERROR(IF(Prêt_Non_Payé*Valeurs_Entrées,Intérêts,""), "")</f>
        <v/>
      </c>
      <c r="H47" s="192" t="str">
        <f ca="1">IFERROR(IF(Prêt_Non_Payé*Valeurs_Entrées,Solde_Final,""), "")</f>
        <v/>
      </c>
    </row>
    <row r="48" spans="2:8" x14ac:dyDescent="0.3">
      <c r="B48" s="193" t="str">
        <f ca="1">IFERROR(IF(Prêt_Non_Payé*Valeurs_Entrées,Numéro_Paiement,""), "")</f>
        <v/>
      </c>
      <c r="C48" s="190" t="str">
        <f ca="1">IFERROR(IF(Prêt_Non_Payé*Valeurs_Entrées,Date_Paiement,""), "")</f>
        <v/>
      </c>
      <c r="D48" s="192" t="str">
        <f ca="1">IFERROR(IF(Prêt_Non_Payé*Valeurs_Entrées,Solde_Départ,""), "")</f>
        <v/>
      </c>
      <c r="E48" s="192" t="str">
        <f ca="1">IFERROR(IF(Prêt_Non_Payé*Valeurs_Entrées,Paiement_Mensuel,""), "")</f>
        <v/>
      </c>
      <c r="F48" s="192" t="str">
        <f ca="1">IFERROR(IF(Prêt_Non_Payé*Valeurs_Entrées,Capital,""), "")</f>
        <v/>
      </c>
      <c r="G48" s="192" t="str">
        <f ca="1">IFERROR(IF(Prêt_Non_Payé*Valeurs_Entrées,Intérêts,""), "")</f>
        <v/>
      </c>
      <c r="H48" s="192" t="str">
        <f ca="1">IFERROR(IF(Prêt_Non_Payé*Valeurs_Entrées,Solde_Final,""), "")</f>
        <v/>
      </c>
    </row>
    <row r="49" spans="2:8" x14ac:dyDescent="0.3">
      <c r="B49" s="193" t="str">
        <f ca="1">IFERROR(IF(Prêt_Non_Payé*Valeurs_Entrées,Numéro_Paiement,""), "")</f>
        <v/>
      </c>
      <c r="C49" s="190" t="str">
        <f ca="1">IFERROR(IF(Prêt_Non_Payé*Valeurs_Entrées,Date_Paiement,""), "")</f>
        <v/>
      </c>
      <c r="D49" s="192" t="str">
        <f ca="1">IFERROR(IF(Prêt_Non_Payé*Valeurs_Entrées,Solde_Départ,""), "")</f>
        <v/>
      </c>
      <c r="E49" s="192" t="str">
        <f ca="1">IFERROR(IF(Prêt_Non_Payé*Valeurs_Entrées,Paiement_Mensuel,""), "")</f>
        <v/>
      </c>
      <c r="F49" s="192" t="str">
        <f ca="1">IFERROR(IF(Prêt_Non_Payé*Valeurs_Entrées,Capital,""), "")</f>
        <v/>
      </c>
      <c r="G49" s="192" t="str">
        <f ca="1">IFERROR(IF(Prêt_Non_Payé*Valeurs_Entrées,Intérêts,""), "")</f>
        <v/>
      </c>
      <c r="H49" s="192" t="str">
        <f ca="1">IFERROR(IF(Prêt_Non_Payé*Valeurs_Entrées,Solde_Final,""), "")</f>
        <v/>
      </c>
    </row>
    <row r="50" spans="2:8" x14ac:dyDescent="0.3">
      <c r="B50" s="193" t="str">
        <f ca="1">IFERROR(IF(Prêt_Non_Payé*Valeurs_Entrées,Numéro_Paiement,""), "")</f>
        <v/>
      </c>
      <c r="C50" s="190" t="str">
        <f ca="1">IFERROR(IF(Prêt_Non_Payé*Valeurs_Entrées,Date_Paiement,""), "")</f>
        <v/>
      </c>
      <c r="D50" s="192" t="str">
        <f ca="1">IFERROR(IF(Prêt_Non_Payé*Valeurs_Entrées,Solde_Départ,""), "")</f>
        <v/>
      </c>
      <c r="E50" s="192" t="str">
        <f ca="1">IFERROR(IF(Prêt_Non_Payé*Valeurs_Entrées,Paiement_Mensuel,""), "")</f>
        <v/>
      </c>
      <c r="F50" s="192" t="str">
        <f ca="1">IFERROR(IF(Prêt_Non_Payé*Valeurs_Entrées,Capital,""), "")</f>
        <v/>
      </c>
      <c r="G50" s="192" t="str">
        <f ca="1">IFERROR(IF(Prêt_Non_Payé*Valeurs_Entrées,Intérêts,""), "")</f>
        <v/>
      </c>
      <c r="H50" s="192" t="str">
        <f ca="1">IFERROR(IF(Prêt_Non_Payé*Valeurs_Entrées,Solde_Final,""), "")</f>
        <v/>
      </c>
    </row>
    <row r="51" spans="2:8" x14ac:dyDescent="0.3">
      <c r="B51" s="193" t="str">
        <f ca="1">IFERROR(IF(Prêt_Non_Payé*Valeurs_Entrées,Numéro_Paiement,""), "")</f>
        <v/>
      </c>
      <c r="C51" s="190" t="str">
        <f ca="1">IFERROR(IF(Prêt_Non_Payé*Valeurs_Entrées,Date_Paiement,""), "")</f>
        <v/>
      </c>
      <c r="D51" s="192" t="str">
        <f ca="1">IFERROR(IF(Prêt_Non_Payé*Valeurs_Entrées,Solde_Départ,""), "")</f>
        <v/>
      </c>
      <c r="E51" s="192" t="str">
        <f ca="1">IFERROR(IF(Prêt_Non_Payé*Valeurs_Entrées,Paiement_Mensuel,""), "")</f>
        <v/>
      </c>
      <c r="F51" s="192" t="str">
        <f ca="1">IFERROR(IF(Prêt_Non_Payé*Valeurs_Entrées,Capital,""), "")</f>
        <v/>
      </c>
      <c r="G51" s="192" t="str">
        <f ca="1">IFERROR(IF(Prêt_Non_Payé*Valeurs_Entrées,Intérêts,""), "")</f>
        <v/>
      </c>
      <c r="H51" s="192" t="str">
        <f ca="1">IFERROR(IF(Prêt_Non_Payé*Valeurs_Entrées,Solde_Final,""), "")</f>
        <v/>
      </c>
    </row>
    <row r="52" spans="2:8" x14ac:dyDescent="0.3">
      <c r="B52" s="193" t="str">
        <f ca="1">IFERROR(IF(Prêt_Non_Payé*Valeurs_Entrées,Numéro_Paiement,""), "")</f>
        <v/>
      </c>
      <c r="C52" s="190" t="str">
        <f ca="1">IFERROR(IF(Prêt_Non_Payé*Valeurs_Entrées,Date_Paiement,""), "")</f>
        <v/>
      </c>
      <c r="D52" s="192" t="str">
        <f ca="1">IFERROR(IF(Prêt_Non_Payé*Valeurs_Entrées,Solde_Départ,""), "")</f>
        <v/>
      </c>
      <c r="E52" s="192" t="str">
        <f ca="1">IFERROR(IF(Prêt_Non_Payé*Valeurs_Entrées,Paiement_Mensuel,""), "")</f>
        <v/>
      </c>
      <c r="F52" s="192" t="str">
        <f ca="1">IFERROR(IF(Prêt_Non_Payé*Valeurs_Entrées,Capital,""), "")</f>
        <v/>
      </c>
      <c r="G52" s="192" t="str">
        <f ca="1">IFERROR(IF(Prêt_Non_Payé*Valeurs_Entrées,Intérêts,""), "")</f>
        <v/>
      </c>
      <c r="H52" s="192" t="str">
        <f ca="1">IFERROR(IF(Prêt_Non_Payé*Valeurs_Entrées,Solde_Final,""), "")</f>
        <v/>
      </c>
    </row>
    <row r="53" spans="2:8" x14ac:dyDescent="0.3">
      <c r="B53" s="193" t="str">
        <f ca="1">IFERROR(IF(Prêt_Non_Payé*Valeurs_Entrées,Numéro_Paiement,""), "")</f>
        <v/>
      </c>
      <c r="C53" s="190" t="str">
        <f ca="1">IFERROR(IF(Prêt_Non_Payé*Valeurs_Entrées,Date_Paiement,""), "")</f>
        <v/>
      </c>
      <c r="D53" s="192" t="str">
        <f ca="1">IFERROR(IF(Prêt_Non_Payé*Valeurs_Entrées,Solde_Départ,""), "")</f>
        <v/>
      </c>
      <c r="E53" s="192" t="str">
        <f ca="1">IFERROR(IF(Prêt_Non_Payé*Valeurs_Entrées,Paiement_Mensuel,""), "")</f>
        <v/>
      </c>
      <c r="F53" s="192" t="str">
        <f ca="1">IFERROR(IF(Prêt_Non_Payé*Valeurs_Entrées,Capital,""), "")</f>
        <v/>
      </c>
      <c r="G53" s="192" t="str">
        <f ca="1">IFERROR(IF(Prêt_Non_Payé*Valeurs_Entrées,Intérêts,""), "")</f>
        <v/>
      </c>
      <c r="H53" s="192" t="str">
        <f ca="1">IFERROR(IF(Prêt_Non_Payé*Valeurs_Entrées,Solde_Final,""), "")</f>
        <v/>
      </c>
    </row>
    <row r="54" spans="2:8" x14ac:dyDescent="0.3">
      <c r="B54" s="193" t="str">
        <f ca="1">IFERROR(IF(Prêt_Non_Payé*Valeurs_Entrées,Numéro_Paiement,""), "")</f>
        <v/>
      </c>
      <c r="C54" s="190" t="str">
        <f ca="1">IFERROR(IF(Prêt_Non_Payé*Valeurs_Entrées,Date_Paiement,""), "")</f>
        <v/>
      </c>
      <c r="D54" s="192" t="str">
        <f ca="1">IFERROR(IF(Prêt_Non_Payé*Valeurs_Entrées,Solde_Départ,""), "")</f>
        <v/>
      </c>
      <c r="E54" s="192" t="str">
        <f ca="1">IFERROR(IF(Prêt_Non_Payé*Valeurs_Entrées,Paiement_Mensuel,""), "")</f>
        <v/>
      </c>
      <c r="F54" s="192" t="str">
        <f ca="1">IFERROR(IF(Prêt_Non_Payé*Valeurs_Entrées,Capital,""), "")</f>
        <v/>
      </c>
      <c r="G54" s="192" t="str">
        <f ca="1">IFERROR(IF(Prêt_Non_Payé*Valeurs_Entrées,Intérêts,""), "")</f>
        <v/>
      </c>
      <c r="H54" s="192" t="str">
        <f ca="1">IFERROR(IF(Prêt_Non_Payé*Valeurs_Entrées,Solde_Final,""), "")</f>
        <v/>
      </c>
    </row>
    <row r="55" spans="2:8" x14ac:dyDescent="0.3">
      <c r="B55" s="193" t="str">
        <f ca="1">IFERROR(IF(Prêt_Non_Payé*Valeurs_Entrées,Numéro_Paiement,""), "")</f>
        <v/>
      </c>
      <c r="C55" s="190" t="str">
        <f ca="1">IFERROR(IF(Prêt_Non_Payé*Valeurs_Entrées,Date_Paiement,""), "")</f>
        <v/>
      </c>
      <c r="D55" s="192" t="str">
        <f ca="1">IFERROR(IF(Prêt_Non_Payé*Valeurs_Entrées,Solde_Départ,""), "")</f>
        <v/>
      </c>
      <c r="E55" s="192" t="str">
        <f ca="1">IFERROR(IF(Prêt_Non_Payé*Valeurs_Entrées,Paiement_Mensuel,""), "")</f>
        <v/>
      </c>
      <c r="F55" s="192" t="str">
        <f ca="1">IFERROR(IF(Prêt_Non_Payé*Valeurs_Entrées,Capital,""), "")</f>
        <v/>
      </c>
      <c r="G55" s="192" t="str">
        <f ca="1">IFERROR(IF(Prêt_Non_Payé*Valeurs_Entrées,Intérêts,""), "")</f>
        <v/>
      </c>
      <c r="H55" s="192" t="str">
        <f ca="1">IFERROR(IF(Prêt_Non_Payé*Valeurs_Entrées,Solde_Final,""), "")</f>
        <v/>
      </c>
    </row>
    <row r="56" spans="2:8" x14ac:dyDescent="0.3">
      <c r="B56" s="193" t="str">
        <f ca="1">IFERROR(IF(Prêt_Non_Payé*Valeurs_Entrées,Numéro_Paiement,""), "")</f>
        <v/>
      </c>
      <c r="C56" s="190" t="str">
        <f ca="1">IFERROR(IF(Prêt_Non_Payé*Valeurs_Entrées,Date_Paiement,""), "")</f>
        <v/>
      </c>
      <c r="D56" s="192" t="str">
        <f ca="1">IFERROR(IF(Prêt_Non_Payé*Valeurs_Entrées,Solde_Départ,""), "")</f>
        <v/>
      </c>
      <c r="E56" s="192" t="str">
        <f ca="1">IFERROR(IF(Prêt_Non_Payé*Valeurs_Entrées,Paiement_Mensuel,""), "")</f>
        <v/>
      </c>
      <c r="F56" s="192" t="str">
        <f ca="1">IFERROR(IF(Prêt_Non_Payé*Valeurs_Entrées,Capital,""), "")</f>
        <v/>
      </c>
      <c r="G56" s="192" t="str">
        <f ca="1">IFERROR(IF(Prêt_Non_Payé*Valeurs_Entrées,Intérêts,""), "")</f>
        <v/>
      </c>
      <c r="H56" s="192" t="str">
        <f ca="1">IFERROR(IF(Prêt_Non_Payé*Valeurs_Entrées,Solde_Final,""), "")</f>
        <v/>
      </c>
    </row>
    <row r="57" spans="2:8" x14ac:dyDescent="0.3">
      <c r="B57" s="193" t="str">
        <f ca="1">IFERROR(IF(Prêt_Non_Payé*Valeurs_Entrées,Numéro_Paiement,""), "")</f>
        <v/>
      </c>
      <c r="C57" s="190" t="str">
        <f ca="1">IFERROR(IF(Prêt_Non_Payé*Valeurs_Entrées,Date_Paiement,""), "")</f>
        <v/>
      </c>
      <c r="D57" s="192" t="str">
        <f ca="1">IFERROR(IF(Prêt_Non_Payé*Valeurs_Entrées,Solde_Départ,""), "")</f>
        <v/>
      </c>
      <c r="E57" s="192" t="str">
        <f ca="1">IFERROR(IF(Prêt_Non_Payé*Valeurs_Entrées,Paiement_Mensuel,""), "")</f>
        <v/>
      </c>
      <c r="F57" s="192" t="str">
        <f ca="1">IFERROR(IF(Prêt_Non_Payé*Valeurs_Entrées,Capital,""), "")</f>
        <v/>
      </c>
      <c r="G57" s="192" t="str">
        <f ca="1">IFERROR(IF(Prêt_Non_Payé*Valeurs_Entrées,Intérêts,""), "")</f>
        <v/>
      </c>
      <c r="H57" s="192" t="str">
        <f ca="1">IFERROR(IF(Prêt_Non_Payé*Valeurs_Entrées,Solde_Final,""), "")</f>
        <v/>
      </c>
    </row>
    <row r="58" spans="2:8" x14ac:dyDescent="0.3">
      <c r="B58" s="193" t="str">
        <f ca="1">IFERROR(IF(Prêt_Non_Payé*Valeurs_Entrées,Numéro_Paiement,""), "")</f>
        <v/>
      </c>
      <c r="C58" s="190" t="str">
        <f ca="1">IFERROR(IF(Prêt_Non_Payé*Valeurs_Entrées,Date_Paiement,""), "")</f>
        <v/>
      </c>
      <c r="D58" s="192" t="str">
        <f ca="1">IFERROR(IF(Prêt_Non_Payé*Valeurs_Entrées,Solde_Départ,""), "")</f>
        <v/>
      </c>
      <c r="E58" s="192" t="str">
        <f ca="1">IFERROR(IF(Prêt_Non_Payé*Valeurs_Entrées,Paiement_Mensuel,""), "")</f>
        <v/>
      </c>
      <c r="F58" s="192" t="str">
        <f ca="1">IFERROR(IF(Prêt_Non_Payé*Valeurs_Entrées,Capital,""), "")</f>
        <v/>
      </c>
      <c r="G58" s="192" t="str">
        <f ca="1">IFERROR(IF(Prêt_Non_Payé*Valeurs_Entrées,Intérêts,""), "")</f>
        <v/>
      </c>
      <c r="H58" s="192" t="str">
        <f ca="1">IFERROR(IF(Prêt_Non_Payé*Valeurs_Entrées,Solde_Final,""), "")</f>
        <v/>
      </c>
    </row>
    <row r="59" spans="2:8" x14ac:dyDescent="0.3">
      <c r="B59" s="193" t="str">
        <f ca="1">IFERROR(IF(Prêt_Non_Payé*Valeurs_Entrées,Numéro_Paiement,""), "")</f>
        <v/>
      </c>
      <c r="C59" s="190" t="str">
        <f ca="1">IFERROR(IF(Prêt_Non_Payé*Valeurs_Entrées,Date_Paiement,""), "")</f>
        <v/>
      </c>
      <c r="D59" s="192" t="str">
        <f ca="1">IFERROR(IF(Prêt_Non_Payé*Valeurs_Entrées,Solde_Départ,""), "")</f>
        <v/>
      </c>
      <c r="E59" s="192" t="str">
        <f ca="1">IFERROR(IF(Prêt_Non_Payé*Valeurs_Entrées,Paiement_Mensuel,""), "")</f>
        <v/>
      </c>
      <c r="F59" s="192" t="str">
        <f ca="1">IFERROR(IF(Prêt_Non_Payé*Valeurs_Entrées,Capital,""), "")</f>
        <v/>
      </c>
      <c r="G59" s="192" t="str">
        <f ca="1">IFERROR(IF(Prêt_Non_Payé*Valeurs_Entrées,Intérêts,""), "")</f>
        <v/>
      </c>
      <c r="H59" s="192" t="str">
        <f ca="1">IFERROR(IF(Prêt_Non_Payé*Valeurs_Entrées,Solde_Final,""), "")</f>
        <v/>
      </c>
    </row>
    <row r="60" spans="2:8" x14ac:dyDescent="0.3">
      <c r="B60" s="193" t="str">
        <f ca="1">IFERROR(IF(Prêt_Non_Payé*Valeurs_Entrées,Numéro_Paiement,""), "")</f>
        <v/>
      </c>
      <c r="C60" s="190" t="str">
        <f ca="1">IFERROR(IF(Prêt_Non_Payé*Valeurs_Entrées,Date_Paiement,""), "")</f>
        <v/>
      </c>
      <c r="D60" s="192" t="str">
        <f ca="1">IFERROR(IF(Prêt_Non_Payé*Valeurs_Entrées,Solde_Départ,""), "")</f>
        <v/>
      </c>
      <c r="E60" s="192" t="str">
        <f ca="1">IFERROR(IF(Prêt_Non_Payé*Valeurs_Entrées,Paiement_Mensuel,""), "")</f>
        <v/>
      </c>
      <c r="F60" s="192" t="str">
        <f ca="1">IFERROR(IF(Prêt_Non_Payé*Valeurs_Entrées,Capital,""), "")</f>
        <v/>
      </c>
      <c r="G60" s="192" t="str">
        <f ca="1">IFERROR(IF(Prêt_Non_Payé*Valeurs_Entrées,Intérêts,""), "")</f>
        <v/>
      </c>
      <c r="H60" s="192" t="str">
        <f ca="1">IFERROR(IF(Prêt_Non_Payé*Valeurs_Entrées,Solde_Final,""), "")</f>
        <v/>
      </c>
    </row>
    <row r="61" spans="2:8" x14ac:dyDescent="0.3">
      <c r="B61" s="193" t="str">
        <f ca="1">IFERROR(IF(Prêt_Non_Payé*Valeurs_Entrées,Numéro_Paiement,""), "")</f>
        <v/>
      </c>
      <c r="C61" s="190" t="str">
        <f ca="1">IFERROR(IF(Prêt_Non_Payé*Valeurs_Entrées,Date_Paiement,""), "")</f>
        <v/>
      </c>
      <c r="D61" s="192" t="str">
        <f ca="1">IFERROR(IF(Prêt_Non_Payé*Valeurs_Entrées,Solde_Départ,""), "")</f>
        <v/>
      </c>
      <c r="E61" s="192" t="str">
        <f ca="1">IFERROR(IF(Prêt_Non_Payé*Valeurs_Entrées,Paiement_Mensuel,""), "")</f>
        <v/>
      </c>
      <c r="F61" s="192" t="str">
        <f ca="1">IFERROR(IF(Prêt_Non_Payé*Valeurs_Entrées,Capital,""), "")</f>
        <v/>
      </c>
      <c r="G61" s="192" t="str">
        <f ca="1">IFERROR(IF(Prêt_Non_Payé*Valeurs_Entrées,Intérêts,""), "")</f>
        <v/>
      </c>
      <c r="H61" s="192" t="str">
        <f ca="1">IFERROR(IF(Prêt_Non_Payé*Valeurs_Entrées,Solde_Final,""), "")</f>
        <v/>
      </c>
    </row>
    <row r="62" spans="2:8" x14ac:dyDescent="0.3">
      <c r="B62" s="193" t="str">
        <f ca="1">IFERROR(IF(Prêt_Non_Payé*Valeurs_Entrées,Numéro_Paiement,""), "")</f>
        <v/>
      </c>
      <c r="C62" s="190" t="str">
        <f ca="1">IFERROR(IF(Prêt_Non_Payé*Valeurs_Entrées,Date_Paiement,""), "")</f>
        <v/>
      </c>
      <c r="D62" s="192" t="str">
        <f ca="1">IFERROR(IF(Prêt_Non_Payé*Valeurs_Entrées,Solde_Départ,""), "")</f>
        <v/>
      </c>
      <c r="E62" s="192" t="str">
        <f ca="1">IFERROR(IF(Prêt_Non_Payé*Valeurs_Entrées,Paiement_Mensuel,""), "")</f>
        <v/>
      </c>
      <c r="F62" s="192" t="str">
        <f ca="1">IFERROR(IF(Prêt_Non_Payé*Valeurs_Entrées,Capital,""), "")</f>
        <v/>
      </c>
      <c r="G62" s="192" t="str">
        <f ca="1">IFERROR(IF(Prêt_Non_Payé*Valeurs_Entrées,Intérêts,""), "")</f>
        <v/>
      </c>
      <c r="H62" s="192" t="str">
        <f ca="1">IFERROR(IF(Prêt_Non_Payé*Valeurs_Entrées,Solde_Final,""), "")</f>
        <v/>
      </c>
    </row>
    <row r="63" spans="2:8" x14ac:dyDescent="0.3">
      <c r="B63" s="193" t="str">
        <f ca="1">IFERROR(IF(Prêt_Non_Payé*Valeurs_Entrées,Numéro_Paiement,""), "")</f>
        <v/>
      </c>
      <c r="C63" s="190" t="str">
        <f ca="1">IFERROR(IF(Prêt_Non_Payé*Valeurs_Entrées,Date_Paiement,""), "")</f>
        <v/>
      </c>
      <c r="D63" s="192" t="str">
        <f ca="1">IFERROR(IF(Prêt_Non_Payé*Valeurs_Entrées,Solde_Départ,""), "")</f>
        <v/>
      </c>
      <c r="E63" s="192" t="str">
        <f ca="1">IFERROR(IF(Prêt_Non_Payé*Valeurs_Entrées,Paiement_Mensuel,""), "")</f>
        <v/>
      </c>
      <c r="F63" s="192" t="str">
        <f ca="1">IFERROR(IF(Prêt_Non_Payé*Valeurs_Entrées,Capital,""), "")</f>
        <v/>
      </c>
      <c r="G63" s="192" t="str">
        <f ca="1">IFERROR(IF(Prêt_Non_Payé*Valeurs_Entrées,Intérêts,""), "")</f>
        <v/>
      </c>
      <c r="H63" s="192" t="str">
        <f ca="1">IFERROR(IF(Prêt_Non_Payé*Valeurs_Entrées,Solde_Final,""), "")</f>
        <v/>
      </c>
    </row>
    <row r="64" spans="2:8" x14ac:dyDescent="0.3">
      <c r="B64" s="193" t="str">
        <f ca="1">IFERROR(IF(Prêt_Non_Payé*Valeurs_Entrées,Numéro_Paiement,""), "")</f>
        <v/>
      </c>
      <c r="C64" s="190" t="str">
        <f ca="1">IFERROR(IF(Prêt_Non_Payé*Valeurs_Entrées,Date_Paiement,""), "")</f>
        <v/>
      </c>
      <c r="D64" s="192" t="str">
        <f ca="1">IFERROR(IF(Prêt_Non_Payé*Valeurs_Entrées,Solde_Départ,""), "")</f>
        <v/>
      </c>
      <c r="E64" s="192" t="str">
        <f ca="1">IFERROR(IF(Prêt_Non_Payé*Valeurs_Entrées,Paiement_Mensuel,""), "")</f>
        <v/>
      </c>
      <c r="F64" s="192" t="str">
        <f ca="1">IFERROR(IF(Prêt_Non_Payé*Valeurs_Entrées,Capital,""), "")</f>
        <v/>
      </c>
      <c r="G64" s="192" t="str">
        <f ca="1">IFERROR(IF(Prêt_Non_Payé*Valeurs_Entrées,Intérêts,""), "")</f>
        <v/>
      </c>
      <c r="H64" s="192" t="str">
        <f ca="1">IFERROR(IF(Prêt_Non_Payé*Valeurs_Entrées,Solde_Final,""), "")</f>
        <v/>
      </c>
    </row>
    <row r="65" spans="2:8" x14ac:dyDescent="0.3">
      <c r="B65" s="193" t="str">
        <f ca="1">IFERROR(IF(Prêt_Non_Payé*Valeurs_Entrées,Numéro_Paiement,""), "")</f>
        <v/>
      </c>
      <c r="C65" s="190" t="str">
        <f ca="1">IFERROR(IF(Prêt_Non_Payé*Valeurs_Entrées,Date_Paiement,""), "")</f>
        <v/>
      </c>
      <c r="D65" s="192" t="str">
        <f ca="1">IFERROR(IF(Prêt_Non_Payé*Valeurs_Entrées,Solde_Départ,""), "")</f>
        <v/>
      </c>
      <c r="E65" s="192" t="str">
        <f ca="1">IFERROR(IF(Prêt_Non_Payé*Valeurs_Entrées,Paiement_Mensuel,""), "")</f>
        <v/>
      </c>
      <c r="F65" s="192" t="str">
        <f ca="1">IFERROR(IF(Prêt_Non_Payé*Valeurs_Entrées,Capital,""), "")</f>
        <v/>
      </c>
      <c r="G65" s="192" t="str">
        <f ca="1">IFERROR(IF(Prêt_Non_Payé*Valeurs_Entrées,Intérêts,""), "")</f>
        <v/>
      </c>
      <c r="H65" s="192" t="str">
        <f ca="1">IFERROR(IF(Prêt_Non_Payé*Valeurs_Entrées,Solde_Final,""), "")</f>
        <v/>
      </c>
    </row>
    <row r="66" spans="2:8" x14ac:dyDescent="0.3">
      <c r="B66" s="193" t="str">
        <f ca="1">IFERROR(IF(Prêt_Non_Payé*Valeurs_Entrées,Numéro_Paiement,""), "")</f>
        <v/>
      </c>
      <c r="C66" s="190" t="str">
        <f ca="1">IFERROR(IF(Prêt_Non_Payé*Valeurs_Entrées,Date_Paiement,""), "")</f>
        <v/>
      </c>
      <c r="D66" s="192" t="str">
        <f ca="1">IFERROR(IF(Prêt_Non_Payé*Valeurs_Entrées,Solde_Départ,""), "")</f>
        <v/>
      </c>
      <c r="E66" s="192" t="str">
        <f ca="1">IFERROR(IF(Prêt_Non_Payé*Valeurs_Entrées,Paiement_Mensuel,""), "")</f>
        <v/>
      </c>
      <c r="F66" s="192" t="str">
        <f ca="1">IFERROR(IF(Prêt_Non_Payé*Valeurs_Entrées,Capital,""), "")</f>
        <v/>
      </c>
      <c r="G66" s="192" t="str">
        <f ca="1">IFERROR(IF(Prêt_Non_Payé*Valeurs_Entrées,Intérêts,""), "")</f>
        <v/>
      </c>
      <c r="H66" s="192" t="str">
        <f ca="1">IFERROR(IF(Prêt_Non_Payé*Valeurs_Entrées,Solde_Final,""), "")</f>
        <v/>
      </c>
    </row>
    <row r="67" spans="2:8" x14ac:dyDescent="0.3">
      <c r="B67" s="193" t="str">
        <f ca="1">IFERROR(IF(Prêt_Non_Payé*Valeurs_Entrées,Numéro_Paiement,""), "")</f>
        <v/>
      </c>
      <c r="C67" s="190" t="str">
        <f ca="1">IFERROR(IF(Prêt_Non_Payé*Valeurs_Entrées,Date_Paiement,""), "")</f>
        <v/>
      </c>
      <c r="D67" s="192" t="str">
        <f ca="1">IFERROR(IF(Prêt_Non_Payé*Valeurs_Entrées,Solde_Départ,""), "")</f>
        <v/>
      </c>
      <c r="E67" s="192" t="str">
        <f ca="1">IFERROR(IF(Prêt_Non_Payé*Valeurs_Entrées,Paiement_Mensuel,""), "")</f>
        <v/>
      </c>
      <c r="F67" s="192" t="str">
        <f ca="1">IFERROR(IF(Prêt_Non_Payé*Valeurs_Entrées,Capital,""), "")</f>
        <v/>
      </c>
      <c r="G67" s="192" t="str">
        <f ca="1">IFERROR(IF(Prêt_Non_Payé*Valeurs_Entrées,Intérêts,""), "")</f>
        <v/>
      </c>
      <c r="H67" s="192" t="str">
        <f ca="1">IFERROR(IF(Prêt_Non_Payé*Valeurs_Entrées,Solde_Final,""), "")</f>
        <v/>
      </c>
    </row>
    <row r="68" spans="2:8" x14ac:dyDescent="0.3">
      <c r="B68" s="193" t="str">
        <f ca="1">IFERROR(IF(Prêt_Non_Payé*Valeurs_Entrées,Numéro_Paiement,""), "")</f>
        <v/>
      </c>
      <c r="C68" s="190" t="str">
        <f ca="1">IFERROR(IF(Prêt_Non_Payé*Valeurs_Entrées,Date_Paiement,""), "")</f>
        <v/>
      </c>
      <c r="D68" s="192" t="str">
        <f ca="1">IFERROR(IF(Prêt_Non_Payé*Valeurs_Entrées,Solde_Départ,""), "")</f>
        <v/>
      </c>
      <c r="E68" s="192" t="str">
        <f ca="1">IFERROR(IF(Prêt_Non_Payé*Valeurs_Entrées,Paiement_Mensuel,""), "")</f>
        <v/>
      </c>
      <c r="F68" s="192" t="str">
        <f ca="1">IFERROR(IF(Prêt_Non_Payé*Valeurs_Entrées,Capital,""), "")</f>
        <v/>
      </c>
      <c r="G68" s="192" t="str">
        <f ca="1">IFERROR(IF(Prêt_Non_Payé*Valeurs_Entrées,Intérêts,""), "")</f>
        <v/>
      </c>
      <c r="H68" s="192" t="str">
        <f ca="1">IFERROR(IF(Prêt_Non_Payé*Valeurs_Entrées,Solde_Final,""), "")</f>
        <v/>
      </c>
    </row>
    <row r="69" spans="2:8" x14ac:dyDescent="0.3">
      <c r="B69" s="193" t="str">
        <f ca="1">IFERROR(IF(Prêt_Non_Payé*Valeurs_Entrées,Numéro_Paiement,""), "")</f>
        <v/>
      </c>
      <c r="C69" s="190" t="str">
        <f ca="1">IFERROR(IF(Prêt_Non_Payé*Valeurs_Entrées,Date_Paiement,""), "")</f>
        <v/>
      </c>
      <c r="D69" s="192" t="str">
        <f ca="1">IFERROR(IF(Prêt_Non_Payé*Valeurs_Entrées,Solde_Départ,""), "")</f>
        <v/>
      </c>
      <c r="E69" s="192" t="str">
        <f ca="1">IFERROR(IF(Prêt_Non_Payé*Valeurs_Entrées,Paiement_Mensuel,""), "")</f>
        <v/>
      </c>
      <c r="F69" s="192" t="str">
        <f ca="1">IFERROR(IF(Prêt_Non_Payé*Valeurs_Entrées,Capital,""), "")</f>
        <v/>
      </c>
      <c r="G69" s="192" t="str">
        <f ca="1">IFERROR(IF(Prêt_Non_Payé*Valeurs_Entrées,Intérêts,""), "")</f>
        <v/>
      </c>
      <c r="H69" s="192" t="str">
        <f ca="1">IFERROR(IF(Prêt_Non_Payé*Valeurs_Entrées,Solde_Final,""), "")</f>
        <v/>
      </c>
    </row>
    <row r="70" spans="2:8" x14ac:dyDescent="0.3">
      <c r="B70" s="193" t="str">
        <f ca="1">IFERROR(IF(Prêt_Non_Payé*Valeurs_Entrées,Numéro_Paiement,""), "")</f>
        <v/>
      </c>
      <c r="C70" s="190" t="str">
        <f ca="1">IFERROR(IF(Prêt_Non_Payé*Valeurs_Entrées,Date_Paiement,""), "")</f>
        <v/>
      </c>
      <c r="D70" s="192" t="str">
        <f ca="1">IFERROR(IF(Prêt_Non_Payé*Valeurs_Entrées,Solde_Départ,""), "")</f>
        <v/>
      </c>
      <c r="E70" s="192" t="str">
        <f ca="1">IFERROR(IF(Prêt_Non_Payé*Valeurs_Entrées,Paiement_Mensuel,""), "")</f>
        <v/>
      </c>
      <c r="F70" s="192" t="str">
        <f ca="1">IFERROR(IF(Prêt_Non_Payé*Valeurs_Entrées,Capital,""), "")</f>
        <v/>
      </c>
      <c r="G70" s="192" t="str">
        <f ca="1">IFERROR(IF(Prêt_Non_Payé*Valeurs_Entrées,Intérêts,""), "")</f>
        <v/>
      </c>
      <c r="H70" s="192" t="str">
        <f ca="1">IFERROR(IF(Prêt_Non_Payé*Valeurs_Entrées,Solde_Final,""), "")</f>
        <v/>
      </c>
    </row>
    <row r="71" spans="2:8" x14ac:dyDescent="0.3">
      <c r="B71" s="193" t="str">
        <f ca="1">IFERROR(IF(Prêt_Non_Payé*Valeurs_Entrées,Numéro_Paiement,""), "")</f>
        <v/>
      </c>
      <c r="C71" s="190" t="str">
        <f ca="1">IFERROR(IF(Prêt_Non_Payé*Valeurs_Entrées,Date_Paiement,""), "")</f>
        <v/>
      </c>
      <c r="D71" s="192" t="str">
        <f ca="1">IFERROR(IF(Prêt_Non_Payé*Valeurs_Entrées,Solde_Départ,""), "")</f>
        <v/>
      </c>
      <c r="E71" s="192" t="str">
        <f ca="1">IFERROR(IF(Prêt_Non_Payé*Valeurs_Entrées,Paiement_Mensuel,""), "")</f>
        <v/>
      </c>
      <c r="F71" s="192" t="str">
        <f ca="1">IFERROR(IF(Prêt_Non_Payé*Valeurs_Entrées,Capital,""), "")</f>
        <v/>
      </c>
      <c r="G71" s="192" t="str">
        <f ca="1">IFERROR(IF(Prêt_Non_Payé*Valeurs_Entrées,Intérêts,""), "")</f>
        <v/>
      </c>
      <c r="H71" s="192" t="str">
        <f ca="1">IFERROR(IF(Prêt_Non_Payé*Valeurs_Entrées,Solde_Final,""), "")</f>
        <v/>
      </c>
    </row>
    <row r="72" spans="2:8" x14ac:dyDescent="0.3">
      <c r="B72" s="193" t="str">
        <f ca="1">IFERROR(IF(Prêt_Non_Payé*Valeurs_Entrées,Numéro_Paiement,""), "")</f>
        <v/>
      </c>
      <c r="C72" s="190" t="str">
        <f ca="1">IFERROR(IF(Prêt_Non_Payé*Valeurs_Entrées,Date_Paiement,""), "")</f>
        <v/>
      </c>
      <c r="D72" s="192" t="str">
        <f ca="1">IFERROR(IF(Prêt_Non_Payé*Valeurs_Entrées,Solde_Départ,""), "")</f>
        <v/>
      </c>
      <c r="E72" s="192" t="str">
        <f ca="1">IFERROR(IF(Prêt_Non_Payé*Valeurs_Entrées,Paiement_Mensuel,""), "")</f>
        <v/>
      </c>
      <c r="F72" s="192" t="str">
        <f ca="1">IFERROR(IF(Prêt_Non_Payé*Valeurs_Entrées,Capital,""), "")</f>
        <v/>
      </c>
      <c r="G72" s="192" t="str">
        <f ca="1">IFERROR(IF(Prêt_Non_Payé*Valeurs_Entrées,Intérêts,""), "")</f>
        <v/>
      </c>
      <c r="H72" s="192" t="str">
        <f ca="1">IFERROR(IF(Prêt_Non_Payé*Valeurs_Entrées,Solde_Final,""), "")</f>
        <v/>
      </c>
    </row>
    <row r="73" spans="2:8" x14ac:dyDescent="0.3">
      <c r="B73" s="193" t="str">
        <f ca="1">IFERROR(IF(Prêt_Non_Payé*Valeurs_Entrées,Numéro_Paiement,""), "")</f>
        <v/>
      </c>
      <c r="C73" s="190" t="str">
        <f ca="1">IFERROR(IF(Prêt_Non_Payé*Valeurs_Entrées,Date_Paiement,""), "")</f>
        <v/>
      </c>
      <c r="D73" s="192" t="str">
        <f ca="1">IFERROR(IF(Prêt_Non_Payé*Valeurs_Entrées,Solde_Départ,""), "")</f>
        <v/>
      </c>
      <c r="E73" s="192" t="str">
        <f ca="1">IFERROR(IF(Prêt_Non_Payé*Valeurs_Entrées,Paiement_Mensuel,""), "")</f>
        <v/>
      </c>
      <c r="F73" s="192" t="str">
        <f ca="1">IFERROR(IF(Prêt_Non_Payé*Valeurs_Entrées,Capital,""), "")</f>
        <v/>
      </c>
      <c r="G73" s="192" t="str">
        <f ca="1">IFERROR(IF(Prêt_Non_Payé*Valeurs_Entrées,Intérêts,""), "")</f>
        <v/>
      </c>
      <c r="H73" s="192" t="str">
        <f ca="1">IFERROR(IF(Prêt_Non_Payé*Valeurs_Entrées,Solde_Final,""), "")</f>
        <v/>
      </c>
    </row>
    <row r="74" spans="2:8" x14ac:dyDescent="0.3">
      <c r="B74" s="193" t="str">
        <f ca="1">IFERROR(IF(Prêt_Non_Payé*Valeurs_Entrées,Numéro_Paiement,""), "")</f>
        <v/>
      </c>
      <c r="C74" s="190" t="str">
        <f ca="1">IFERROR(IF(Prêt_Non_Payé*Valeurs_Entrées,Date_Paiement,""), "")</f>
        <v/>
      </c>
      <c r="D74" s="192" t="str">
        <f ca="1">IFERROR(IF(Prêt_Non_Payé*Valeurs_Entrées,Solde_Départ,""), "")</f>
        <v/>
      </c>
      <c r="E74" s="192" t="str">
        <f ca="1">IFERROR(IF(Prêt_Non_Payé*Valeurs_Entrées,Paiement_Mensuel,""), "")</f>
        <v/>
      </c>
      <c r="F74" s="192" t="str">
        <f ca="1">IFERROR(IF(Prêt_Non_Payé*Valeurs_Entrées,Capital,""), "")</f>
        <v/>
      </c>
      <c r="G74" s="192" t="str">
        <f ca="1">IFERROR(IF(Prêt_Non_Payé*Valeurs_Entrées,Intérêts,""), "")</f>
        <v/>
      </c>
      <c r="H74" s="192" t="str">
        <f ca="1">IFERROR(IF(Prêt_Non_Payé*Valeurs_Entrées,Solde_Final,""), "")</f>
        <v/>
      </c>
    </row>
    <row r="75" spans="2:8" x14ac:dyDescent="0.3">
      <c r="B75" s="193" t="str">
        <f ca="1">IFERROR(IF(Prêt_Non_Payé*Valeurs_Entrées,Numéro_Paiement,""), "")</f>
        <v/>
      </c>
      <c r="C75" s="190" t="str">
        <f ca="1">IFERROR(IF(Prêt_Non_Payé*Valeurs_Entrées,Date_Paiement,""), "")</f>
        <v/>
      </c>
      <c r="D75" s="192" t="str">
        <f ca="1">IFERROR(IF(Prêt_Non_Payé*Valeurs_Entrées,Solde_Départ,""), "")</f>
        <v/>
      </c>
      <c r="E75" s="192" t="str">
        <f ca="1">IFERROR(IF(Prêt_Non_Payé*Valeurs_Entrées,Paiement_Mensuel,""), "")</f>
        <v/>
      </c>
      <c r="F75" s="192" t="str">
        <f ca="1">IFERROR(IF(Prêt_Non_Payé*Valeurs_Entrées,Capital,""), "")</f>
        <v/>
      </c>
      <c r="G75" s="192" t="str">
        <f ca="1">IFERROR(IF(Prêt_Non_Payé*Valeurs_Entrées,Intérêts,""), "")</f>
        <v/>
      </c>
      <c r="H75" s="192" t="str">
        <f ca="1">IFERROR(IF(Prêt_Non_Payé*Valeurs_Entrées,Solde_Final,""), "")</f>
        <v/>
      </c>
    </row>
    <row r="76" spans="2:8" x14ac:dyDescent="0.3">
      <c r="B76" s="193" t="str">
        <f ca="1">IFERROR(IF(Prêt_Non_Payé*Valeurs_Entrées,Numéro_Paiement,""), "")</f>
        <v/>
      </c>
      <c r="C76" s="190" t="str">
        <f ca="1">IFERROR(IF(Prêt_Non_Payé*Valeurs_Entrées,Date_Paiement,""), "")</f>
        <v/>
      </c>
      <c r="D76" s="192" t="str">
        <f ca="1">IFERROR(IF(Prêt_Non_Payé*Valeurs_Entrées,Solde_Départ,""), "")</f>
        <v/>
      </c>
      <c r="E76" s="192" t="str">
        <f ca="1">IFERROR(IF(Prêt_Non_Payé*Valeurs_Entrées,Paiement_Mensuel,""), "")</f>
        <v/>
      </c>
      <c r="F76" s="192" t="str">
        <f ca="1">IFERROR(IF(Prêt_Non_Payé*Valeurs_Entrées,Capital,""), "")</f>
        <v/>
      </c>
      <c r="G76" s="192" t="str">
        <f ca="1">IFERROR(IF(Prêt_Non_Payé*Valeurs_Entrées,Intérêts,""), "")</f>
        <v/>
      </c>
      <c r="H76" s="192" t="str">
        <f ca="1">IFERROR(IF(Prêt_Non_Payé*Valeurs_Entrées,Solde_Final,""), "")</f>
        <v/>
      </c>
    </row>
    <row r="77" spans="2:8" x14ac:dyDescent="0.3">
      <c r="B77" s="193" t="str">
        <f ca="1">IFERROR(IF(Prêt_Non_Payé*Valeurs_Entrées,Numéro_Paiement,""), "")</f>
        <v/>
      </c>
      <c r="C77" s="190" t="str">
        <f ca="1">IFERROR(IF(Prêt_Non_Payé*Valeurs_Entrées,Date_Paiement,""), "")</f>
        <v/>
      </c>
      <c r="D77" s="192" t="str">
        <f ca="1">IFERROR(IF(Prêt_Non_Payé*Valeurs_Entrées,Solde_Départ,""), "")</f>
        <v/>
      </c>
      <c r="E77" s="192" t="str">
        <f ca="1">IFERROR(IF(Prêt_Non_Payé*Valeurs_Entrées,Paiement_Mensuel,""), "")</f>
        <v/>
      </c>
      <c r="F77" s="192" t="str">
        <f ca="1">IFERROR(IF(Prêt_Non_Payé*Valeurs_Entrées,Capital,""), "")</f>
        <v/>
      </c>
      <c r="G77" s="192" t="str">
        <f ca="1">IFERROR(IF(Prêt_Non_Payé*Valeurs_Entrées,Intérêts,""), "")</f>
        <v/>
      </c>
      <c r="H77" s="192" t="str">
        <f ca="1">IFERROR(IF(Prêt_Non_Payé*Valeurs_Entrées,Solde_Final,""), "")</f>
        <v/>
      </c>
    </row>
    <row r="78" spans="2:8" x14ac:dyDescent="0.3">
      <c r="B78" s="193" t="str">
        <f ca="1">IFERROR(IF(Prêt_Non_Payé*Valeurs_Entrées,Numéro_Paiement,""), "")</f>
        <v/>
      </c>
      <c r="C78" s="190" t="str">
        <f ca="1">IFERROR(IF(Prêt_Non_Payé*Valeurs_Entrées,Date_Paiement,""), "")</f>
        <v/>
      </c>
      <c r="D78" s="192" t="str">
        <f ca="1">IFERROR(IF(Prêt_Non_Payé*Valeurs_Entrées,Solde_Départ,""), "")</f>
        <v/>
      </c>
      <c r="E78" s="192" t="str">
        <f ca="1">IFERROR(IF(Prêt_Non_Payé*Valeurs_Entrées,Paiement_Mensuel,""), "")</f>
        <v/>
      </c>
      <c r="F78" s="192" t="str">
        <f ca="1">IFERROR(IF(Prêt_Non_Payé*Valeurs_Entrées,Capital,""), "")</f>
        <v/>
      </c>
      <c r="G78" s="192" t="str">
        <f ca="1">IFERROR(IF(Prêt_Non_Payé*Valeurs_Entrées,Intérêts,""), "")</f>
        <v/>
      </c>
      <c r="H78" s="192" t="str">
        <f ca="1">IFERROR(IF(Prêt_Non_Payé*Valeurs_Entrées,Solde_Final,""), "")</f>
        <v/>
      </c>
    </row>
    <row r="79" spans="2:8" x14ac:dyDescent="0.3">
      <c r="B79" s="193" t="str">
        <f ca="1">IFERROR(IF(Prêt_Non_Payé*Valeurs_Entrées,Numéro_Paiement,""), "")</f>
        <v/>
      </c>
      <c r="C79" s="190" t="str">
        <f ca="1">IFERROR(IF(Prêt_Non_Payé*Valeurs_Entrées,Date_Paiement,""), "")</f>
        <v/>
      </c>
      <c r="D79" s="192" t="str">
        <f ca="1">IFERROR(IF(Prêt_Non_Payé*Valeurs_Entrées,Solde_Départ,""), "")</f>
        <v/>
      </c>
      <c r="E79" s="192" t="str">
        <f ca="1">IFERROR(IF(Prêt_Non_Payé*Valeurs_Entrées,Paiement_Mensuel,""), "")</f>
        <v/>
      </c>
      <c r="F79" s="192" t="str">
        <f ca="1">IFERROR(IF(Prêt_Non_Payé*Valeurs_Entrées,Capital,""), "")</f>
        <v/>
      </c>
      <c r="G79" s="192" t="str">
        <f ca="1">IFERROR(IF(Prêt_Non_Payé*Valeurs_Entrées,Intérêts,""), "")</f>
        <v/>
      </c>
      <c r="H79" s="192" t="str">
        <f ca="1">IFERROR(IF(Prêt_Non_Payé*Valeurs_Entrées,Solde_Final,""), "")</f>
        <v/>
      </c>
    </row>
    <row r="80" spans="2:8" x14ac:dyDescent="0.3">
      <c r="B80" s="193" t="str">
        <f ca="1">IFERROR(IF(Prêt_Non_Payé*Valeurs_Entrées,Numéro_Paiement,""), "")</f>
        <v/>
      </c>
      <c r="C80" s="190" t="str">
        <f ca="1">IFERROR(IF(Prêt_Non_Payé*Valeurs_Entrées,Date_Paiement,""), "")</f>
        <v/>
      </c>
      <c r="D80" s="192" t="str">
        <f ca="1">IFERROR(IF(Prêt_Non_Payé*Valeurs_Entrées,Solde_Départ,""), "")</f>
        <v/>
      </c>
      <c r="E80" s="192" t="str">
        <f ca="1">IFERROR(IF(Prêt_Non_Payé*Valeurs_Entrées,Paiement_Mensuel,""), "")</f>
        <v/>
      </c>
      <c r="F80" s="192" t="str">
        <f ca="1">IFERROR(IF(Prêt_Non_Payé*Valeurs_Entrées,Capital,""), "")</f>
        <v/>
      </c>
      <c r="G80" s="192" t="str">
        <f ca="1">IFERROR(IF(Prêt_Non_Payé*Valeurs_Entrées,Intérêts,""), "")</f>
        <v/>
      </c>
      <c r="H80" s="192" t="str">
        <f ca="1">IFERROR(IF(Prêt_Non_Payé*Valeurs_Entrées,Solde_Final,""), "")</f>
        <v/>
      </c>
    </row>
    <row r="81" spans="2:8" x14ac:dyDescent="0.3">
      <c r="B81" s="193" t="str">
        <f ca="1">IFERROR(IF(Prêt_Non_Payé*Valeurs_Entrées,Numéro_Paiement,""), "")</f>
        <v/>
      </c>
      <c r="C81" s="190" t="str">
        <f ca="1">IFERROR(IF(Prêt_Non_Payé*Valeurs_Entrées,Date_Paiement,""), "")</f>
        <v/>
      </c>
      <c r="D81" s="192" t="str">
        <f ca="1">IFERROR(IF(Prêt_Non_Payé*Valeurs_Entrées,Solde_Départ,""), "")</f>
        <v/>
      </c>
      <c r="E81" s="192" t="str">
        <f ca="1">IFERROR(IF(Prêt_Non_Payé*Valeurs_Entrées,Paiement_Mensuel,""), "")</f>
        <v/>
      </c>
      <c r="F81" s="192" t="str">
        <f ca="1">IFERROR(IF(Prêt_Non_Payé*Valeurs_Entrées,Capital,""), "")</f>
        <v/>
      </c>
      <c r="G81" s="192" t="str">
        <f ca="1">IFERROR(IF(Prêt_Non_Payé*Valeurs_Entrées,Intérêts,""), "")</f>
        <v/>
      </c>
      <c r="H81" s="192" t="str">
        <f ca="1">IFERROR(IF(Prêt_Non_Payé*Valeurs_Entrées,Solde_Final,""), "")</f>
        <v/>
      </c>
    </row>
    <row r="82" spans="2:8" x14ac:dyDescent="0.3">
      <c r="B82" s="193" t="str">
        <f ca="1">IFERROR(IF(Prêt_Non_Payé*Valeurs_Entrées,Numéro_Paiement,""), "")</f>
        <v/>
      </c>
      <c r="C82" s="190" t="str">
        <f ca="1">IFERROR(IF(Prêt_Non_Payé*Valeurs_Entrées,Date_Paiement,""), "")</f>
        <v/>
      </c>
      <c r="D82" s="192" t="str">
        <f ca="1">IFERROR(IF(Prêt_Non_Payé*Valeurs_Entrées,Solde_Départ,""), "")</f>
        <v/>
      </c>
      <c r="E82" s="192" t="str">
        <f ca="1">IFERROR(IF(Prêt_Non_Payé*Valeurs_Entrées,Paiement_Mensuel,""), "")</f>
        <v/>
      </c>
      <c r="F82" s="192" t="str">
        <f ca="1">IFERROR(IF(Prêt_Non_Payé*Valeurs_Entrées,Capital,""), "")</f>
        <v/>
      </c>
      <c r="G82" s="192" t="str">
        <f ca="1">IFERROR(IF(Prêt_Non_Payé*Valeurs_Entrées,Intérêts,""), "")</f>
        <v/>
      </c>
      <c r="H82" s="192" t="str">
        <f ca="1">IFERROR(IF(Prêt_Non_Payé*Valeurs_Entrées,Solde_Final,""), "")</f>
        <v/>
      </c>
    </row>
    <row r="83" spans="2:8" x14ac:dyDescent="0.3">
      <c r="B83" s="193" t="str">
        <f ca="1">IFERROR(IF(Prêt_Non_Payé*Valeurs_Entrées,Numéro_Paiement,""), "")</f>
        <v/>
      </c>
      <c r="C83" s="190" t="str">
        <f ca="1">IFERROR(IF(Prêt_Non_Payé*Valeurs_Entrées,Date_Paiement,""), "")</f>
        <v/>
      </c>
      <c r="D83" s="192" t="str">
        <f ca="1">IFERROR(IF(Prêt_Non_Payé*Valeurs_Entrées,Solde_Départ,""), "")</f>
        <v/>
      </c>
      <c r="E83" s="192" t="str">
        <f ca="1">IFERROR(IF(Prêt_Non_Payé*Valeurs_Entrées,Paiement_Mensuel,""), "")</f>
        <v/>
      </c>
      <c r="F83" s="192" t="str">
        <f ca="1">IFERROR(IF(Prêt_Non_Payé*Valeurs_Entrées,Capital,""), "")</f>
        <v/>
      </c>
      <c r="G83" s="192" t="str">
        <f ca="1">IFERROR(IF(Prêt_Non_Payé*Valeurs_Entrées,Intérêts,""), "")</f>
        <v/>
      </c>
      <c r="H83" s="192" t="str">
        <f ca="1">IFERROR(IF(Prêt_Non_Payé*Valeurs_Entrées,Solde_Final,""), "")</f>
        <v/>
      </c>
    </row>
    <row r="84" spans="2:8" x14ac:dyDescent="0.3">
      <c r="B84" s="193" t="str">
        <f ca="1">IFERROR(IF(Prêt_Non_Payé*Valeurs_Entrées,Numéro_Paiement,""), "")</f>
        <v/>
      </c>
      <c r="C84" s="190" t="str">
        <f ca="1">IFERROR(IF(Prêt_Non_Payé*Valeurs_Entrées,Date_Paiement,""), "")</f>
        <v/>
      </c>
      <c r="D84" s="192" t="str">
        <f ca="1">IFERROR(IF(Prêt_Non_Payé*Valeurs_Entrées,Solde_Départ,""), "")</f>
        <v/>
      </c>
      <c r="E84" s="192" t="str">
        <f ca="1">IFERROR(IF(Prêt_Non_Payé*Valeurs_Entrées,Paiement_Mensuel,""), "")</f>
        <v/>
      </c>
      <c r="F84" s="192" t="str">
        <f ca="1">IFERROR(IF(Prêt_Non_Payé*Valeurs_Entrées,Capital,""), "")</f>
        <v/>
      </c>
      <c r="G84" s="192" t="str">
        <f ca="1">IFERROR(IF(Prêt_Non_Payé*Valeurs_Entrées,Intérêts,""), "")</f>
        <v/>
      </c>
      <c r="H84" s="192" t="str">
        <f ca="1">IFERROR(IF(Prêt_Non_Payé*Valeurs_Entrées,Solde_Final,""), "")</f>
        <v/>
      </c>
    </row>
    <row r="85" spans="2:8" x14ac:dyDescent="0.3">
      <c r="B85" s="193" t="str">
        <f ca="1">IFERROR(IF(Prêt_Non_Payé*Valeurs_Entrées,Numéro_Paiement,""), "")</f>
        <v/>
      </c>
      <c r="C85" s="190" t="str">
        <f ca="1">IFERROR(IF(Prêt_Non_Payé*Valeurs_Entrées,Date_Paiement,""), "")</f>
        <v/>
      </c>
      <c r="D85" s="192" t="str">
        <f ca="1">IFERROR(IF(Prêt_Non_Payé*Valeurs_Entrées,Solde_Départ,""), "")</f>
        <v/>
      </c>
      <c r="E85" s="192" t="str">
        <f ca="1">IFERROR(IF(Prêt_Non_Payé*Valeurs_Entrées,Paiement_Mensuel,""), "")</f>
        <v/>
      </c>
      <c r="F85" s="192" t="str">
        <f ca="1">IFERROR(IF(Prêt_Non_Payé*Valeurs_Entrées,Capital,""), "")</f>
        <v/>
      </c>
      <c r="G85" s="192" t="str">
        <f ca="1">IFERROR(IF(Prêt_Non_Payé*Valeurs_Entrées,Intérêts,""), "")</f>
        <v/>
      </c>
      <c r="H85" s="192" t="str">
        <f ca="1">IFERROR(IF(Prêt_Non_Payé*Valeurs_Entrées,Solde_Final,""), "")</f>
        <v/>
      </c>
    </row>
    <row r="86" spans="2:8" x14ac:dyDescent="0.3">
      <c r="B86" s="193" t="str">
        <f ca="1">IFERROR(IF(Prêt_Non_Payé*Valeurs_Entrées,Numéro_Paiement,""), "")</f>
        <v/>
      </c>
      <c r="C86" s="190" t="str">
        <f ca="1">IFERROR(IF(Prêt_Non_Payé*Valeurs_Entrées,Date_Paiement,""), "")</f>
        <v/>
      </c>
      <c r="D86" s="192" t="str">
        <f ca="1">IFERROR(IF(Prêt_Non_Payé*Valeurs_Entrées,Solde_Départ,""), "")</f>
        <v/>
      </c>
      <c r="E86" s="192" t="str">
        <f ca="1">IFERROR(IF(Prêt_Non_Payé*Valeurs_Entrées,Paiement_Mensuel,""), "")</f>
        <v/>
      </c>
      <c r="F86" s="192" t="str">
        <f ca="1">IFERROR(IF(Prêt_Non_Payé*Valeurs_Entrées,Capital,""), "")</f>
        <v/>
      </c>
      <c r="G86" s="192" t="str">
        <f ca="1">IFERROR(IF(Prêt_Non_Payé*Valeurs_Entrées,Intérêts,""), "")</f>
        <v/>
      </c>
      <c r="H86" s="192" t="str">
        <f ca="1">IFERROR(IF(Prêt_Non_Payé*Valeurs_Entrées,Solde_Final,""), "")</f>
        <v/>
      </c>
    </row>
    <row r="87" spans="2:8" x14ac:dyDescent="0.3">
      <c r="B87" s="193" t="str">
        <f ca="1">IFERROR(IF(Prêt_Non_Payé*Valeurs_Entrées,Numéro_Paiement,""), "")</f>
        <v/>
      </c>
      <c r="C87" s="190" t="str">
        <f ca="1">IFERROR(IF(Prêt_Non_Payé*Valeurs_Entrées,Date_Paiement,""), "")</f>
        <v/>
      </c>
      <c r="D87" s="192" t="str">
        <f ca="1">IFERROR(IF(Prêt_Non_Payé*Valeurs_Entrées,Solde_Départ,""), "")</f>
        <v/>
      </c>
      <c r="E87" s="192" t="str">
        <f ca="1">IFERROR(IF(Prêt_Non_Payé*Valeurs_Entrées,Paiement_Mensuel,""), "")</f>
        <v/>
      </c>
      <c r="F87" s="192" t="str">
        <f ca="1">IFERROR(IF(Prêt_Non_Payé*Valeurs_Entrées,Capital,""), "")</f>
        <v/>
      </c>
      <c r="G87" s="192" t="str">
        <f ca="1">IFERROR(IF(Prêt_Non_Payé*Valeurs_Entrées,Intérêts,""), "")</f>
        <v/>
      </c>
      <c r="H87" s="192" t="str">
        <f ca="1">IFERROR(IF(Prêt_Non_Payé*Valeurs_Entrées,Solde_Final,""), "")</f>
        <v/>
      </c>
    </row>
    <row r="88" spans="2:8" x14ac:dyDescent="0.3">
      <c r="B88" s="193" t="str">
        <f ca="1">IFERROR(IF(Prêt_Non_Payé*Valeurs_Entrées,Numéro_Paiement,""), "")</f>
        <v/>
      </c>
      <c r="C88" s="190" t="str">
        <f ca="1">IFERROR(IF(Prêt_Non_Payé*Valeurs_Entrées,Date_Paiement,""), "")</f>
        <v/>
      </c>
      <c r="D88" s="192" t="str">
        <f ca="1">IFERROR(IF(Prêt_Non_Payé*Valeurs_Entrées,Solde_Départ,""), "")</f>
        <v/>
      </c>
      <c r="E88" s="192" t="str">
        <f ca="1">IFERROR(IF(Prêt_Non_Payé*Valeurs_Entrées,Paiement_Mensuel,""), "")</f>
        <v/>
      </c>
      <c r="F88" s="192" t="str">
        <f ca="1">IFERROR(IF(Prêt_Non_Payé*Valeurs_Entrées,Capital,""), "")</f>
        <v/>
      </c>
      <c r="G88" s="192" t="str">
        <f ca="1">IFERROR(IF(Prêt_Non_Payé*Valeurs_Entrées,Intérêts,""), "")</f>
        <v/>
      </c>
      <c r="H88" s="192" t="str">
        <f ca="1">IFERROR(IF(Prêt_Non_Payé*Valeurs_Entrées,Solde_Final,""), "")</f>
        <v/>
      </c>
    </row>
    <row r="89" spans="2:8" x14ac:dyDescent="0.3">
      <c r="B89" s="193" t="str">
        <f ca="1">IFERROR(IF(Prêt_Non_Payé*Valeurs_Entrées,Numéro_Paiement,""), "")</f>
        <v/>
      </c>
      <c r="C89" s="190" t="str">
        <f ca="1">IFERROR(IF(Prêt_Non_Payé*Valeurs_Entrées,Date_Paiement,""), "")</f>
        <v/>
      </c>
      <c r="D89" s="192" t="str">
        <f ca="1">IFERROR(IF(Prêt_Non_Payé*Valeurs_Entrées,Solde_Départ,""), "")</f>
        <v/>
      </c>
      <c r="E89" s="192" t="str">
        <f ca="1">IFERROR(IF(Prêt_Non_Payé*Valeurs_Entrées,Paiement_Mensuel,""), "")</f>
        <v/>
      </c>
      <c r="F89" s="192" t="str">
        <f ca="1">IFERROR(IF(Prêt_Non_Payé*Valeurs_Entrées,Capital,""), "")</f>
        <v/>
      </c>
      <c r="G89" s="192" t="str">
        <f ca="1">IFERROR(IF(Prêt_Non_Payé*Valeurs_Entrées,Intérêts,""), "")</f>
        <v/>
      </c>
      <c r="H89" s="192" t="str">
        <f ca="1">IFERROR(IF(Prêt_Non_Payé*Valeurs_Entrées,Solde_Final,""), "")</f>
        <v/>
      </c>
    </row>
    <row r="90" spans="2:8" x14ac:dyDescent="0.3">
      <c r="B90" s="193" t="str">
        <f ca="1">IFERROR(IF(Prêt_Non_Payé*Valeurs_Entrées,Numéro_Paiement,""), "")</f>
        <v/>
      </c>
      <c r="C90" s="190" t="str">
        <f ca="1">IFERROR(IF(Prêt_Non_Payé*Valeurs_Entrées,Date_Paiement,""), "")</f>
        <v/>
      </c>
      <c r="D90" s="192" t="str">
        <f ca="1">IFERROR(IF(Prêt_Non_Payé*Valeurs_Entrées,Solde_Départ,""), "")</f>
        <v/>
      </c>
      <c r="E90" s="192" t="str">
        <f ca="1">IFERROR(IF(Prêt_Non_Payé*Valeurs_Entrées,Paiement_Mensuel,""), "")</f>
        <v/>
      </c>
      <c r="F90" s="192" t="str">
        <f ca="1">IFERROR(IF(Prêt_Non_Payé*Valeurs_Entrées,Capital,""), "")</f>
        <v/>
      </c>
      <c r="G90" s="192" t="str">
        <f ca="1">IFERROR(IF(Prêt_Non_Payé*Valeurs_Entrées,Intérêts,""), "")</f>
        <v/>
      </c>
      <c r="H90" s="192" t="str">
        <f ca="1">IFERROR(IF(Prêt_Non_Payé*Valeurs_Entrées,Solde_Final,""), "")</f>
        <v/>
      </c>
    </row>
    <row r="91" spans="2:8" x14ac:dyDescent="0.3">
      <c r="B91" s="193" t="str">
        <f ca="1">IFERROR(IF(Prêt_Non_Payé*Valeurs_Entrées,Numéro_Paiement,""), "")</f>
        <v/>
      </c>
      <c r="C91" s="190" t="str">
        <f ca="1">IFERROR(IF(Prêt_Non_Payé*Valeurs_Entrées,Date_Paiement,""), "")</f>
        <v/>
      </c>
      <c r="D91" s="192" t="str">
        <f ca="1">IFERROR(IF(Prêt_Non_Payé*Valeurs_Entrées,Solde_Départ,""), "")</f>
        <v/>
      </c>
      <c r="E91" s="192" t="str">
        <f ca="1">IFERROR(IF(Prêt_Non_Payé*Valeurs_Entrées,Paiement_Mensuel,""), "")</f>
        <v/>
      </c>
      <c r="F91" s="192" t="str">
        <f ca="1">IFERROR(IF(Prêt_Non_Payé*Valeurs_Entrées,Capital,""), "")</f>
        <v/>
      </c>
      <c r="G91" s="192" t="str">
        <f ca="1">IFERROR(IF(Prêt_Non_Payé*Valeurs_Entrées,Intérêts,""), "")</f>
        <v/>
      </c>
      <c r="H91" s="192" t="str">
        <f ca="1">IFERROR(IF(Prêt_Non_Payé*Valeurs_Entrées,Solde_Final,""), "")</f>
        <v/>
      </c>
    </row>
    <row r="92" spans="2:8" x14ac:dyDescent="0.3">
      <c r="B92" s="193" t="str">
        <f ca="1">IFERROR(IF(Prêt_Non_Payé*Valeurs_Entrées,Numéro_Paiement,""), "")</f>
        <v/>
      </c>
      <c r="C92" s="190" t="str">
        <f ca="1">IFERROR(IF(Prêt_Non_Payé*Valeurs_Entrées,Date_Paiement,""), "")</f>
        <v/>
      </c>
      <c r="D92" s="192" t="str">
        <f ca="1">IFERROR(IF(Prêt_Non_Payé*Valeurs_Entrées,Solde_Départ,""), "")</f>
        <v/>
      </c>
      <c r="E92" s="192" t="str">
        <f ca="1">IFERROR(IF(Prêt_Non_Payé*Valeurs_Entrées,Paiement_Mensuel,""), "")</f>
        <v/>
      </c>
      <c r="F92" s="192" t="str">
        <f ca="1">IFERROR(IF(Prêt_Non_Payé*Valeurs_Entrées,Capital,""), "")</f>
        <v/>
      </c>
      <c r="G92" s="192" t="str">
        <f ca="1">IFERROR(IF(Prêt_Non_Payé*Valeurs_Entrées,Intérêts,""), "")</f>
        <v/>
      </c>
      <c r="H92" s="192" t="str">
        <f ca="1">IFERROR(IF(Prêt_Non_Payé*Valeurs_Entrées,Solde_Final,""), "")</f>
        <v/>
      </c>
    </row>
    <row r="93" spans="2:8" x14ac:dyDescent="0.3">
      <c r="B93" s="193" t="str">
        <f ca="1">IFERROR(IF(Prêt_Non_Payé*Valeurs_Entrées,Numéro_Paiement,""), "")</f>
        <v/>
      </c>
      <c r="C93" s="190" t="str">
        <f ca="1">IFERROR(IF(Prêt_Non_Payé*Valeurs_Entrées,Date_Paiement,""), "")</f>
        <v/>
      </c>
      <c r="D93" s="192" t="str">
        <f ca="1">IFERROR(IF(Prêt_Non_Payé*Valeurs_Entrées,Solde_Départ,""), "")</f>
        <v/>
      </c>
      <c r="E93" s="192" t="str">
        <f ca="1">IFERROR(IF(Prêt_Non_Payé*Valeurs_Entrées,Paiement_Mensuel,""), "")</f>
        <v/>
      </c>
      <c r="F93" s="192" t="str">
        <f ca="1">IFERROR(IF(Prêt_Non_Payé*Valeurs_Entrées,Capital,""), "")</f>
        <v/>
      </c>
      <c r="G93" s="192" t="str">
        <f ca="1">IFERROR(IF(Prêt_Non_Payé*Valeurs_Entrées,Intérêts,""), "")</f>
        <v/>
      </c>
      <c r="H93" s="192" t="str">
        <f ca="1">IFERROR(IF(Prêt_Non_Payé*Valeurs_Entrées,Solde_Final,""), "")</f>
        <v/>
      </c>
    </row>
    <row r="94" spans="2:8" x14ac:dyDescent="0.3">
      <c r="B94" s="193" t="str">
        <f ca="1">IFERROR(IF(Prêt_Non_Payé*Valeurs_Entrées,Numéro_Paiement,""), "")</f>
        <v/>
      </c>
      <c r="C94" s="190" t="str">
        <f ca="1">IFERROR(IF(Prêt_Non_Payé*Valeurs_Entrées,Date_Paiement,""), "")</f>
        <v/>
      </c>
      <c r="D94" s="192" t="str">
        <f ca="1">IFERROR(IF(Prêt_Non_Payé*Valeurs_Entrées,Solde_Départ,""), "")</f>
        <v/>
      </c>
      <c r="E94" s="192" t="str">
        <f ca="1">IFERROR(IF(Prêt_Non_Payé*Valeurs_Entrées,Paiement_Mensuel,""), "")</f>
        <v/>
      </c>
      <c r="F94" s="192" t="str">
        <f ca="1">IFERROR(IF(Prêt_Non_Payé*Valeurs_Entrées,Capital,""), "")</f>
        <v/>
      </c>
      <c r="G94" s="192" t="str">
        <f ca="1">IFERROR(IF(Prêt_Non_Payé*Valeurs_Entrées,Intérêts,""), "")</f>
        <v/>
      </c>
      <c r="H94" s="192" t="str">
        <f ca="1">IFERROR(IF(Prêt_Non_Payé*Valeurs_Entrées,Solde_Final,""), "")</f>
        <v/>
      </c>
    </row>
    <row r="95" spans="2:8" x14ac:dyDescent="0.3">
      <c r="B95" s="193" t="str">
        <f ca="1">IFERROR(IF(Prêt_Non_Payé*Valeurs_Entrées,Numéro_Paiement,""), "")</f>
        <v/>
      </c>
      <c r="C95" s="190" t="str">
        <f ca="1">IFERROR(IF(Prêt_Non_Payé*Valeurs_Entrées,Date_Paiement,""), "")</f>
        <v/>
      </c>
      <c r="D95" s="192" t="str">
        <f ca="1">IFERROR(IF(Prêt_Non_Payé*Valeurs_Entrées,Solde_Départ,""), "")</f>
        <v/>
      </c>
      <c r="E95" s="192" t="str">
        <f ca="1">IFERROR(IF(Prêt_Non_Payé*Valeurs_Entrées,Paiement_Mensuel,""), "")</f>
        <v/>
      </c>
      <c r="F95" s="192" t="str">
        <f ca="1">IFERROR(IF(Prêt_Non_Payé*Valeurs_Entrées,Capital,""), "")</f>
        <v/>
      </c>
      <c r="G95" s="192" t="str">
        <f ca="1">IFERROR(IF(Prêt_Non_Payé*Valeurs_Entrées,Intérêts,""), "")</f>
        <v/>
      </c>
      <c r="H95" s="192" t="str">
        <f ca="1">IFERROR(IF(Prêt_Non_Payé*Valeurs_Entrées,Solde_Final,""), "")</f>
        <v/>
      </c>
    </row>
    <row r="96" spans="2:8" x14ac:dyDescent="0.3">
      <c r="B96" s="193" t="str">
        <f ca="1">IFERROR(IF(Prêt_Non_Payé*Valeurs_Entrées,Numéro_Paiement,""), "")</f>
        <v/>
      </c>
      <c r="C96" s="190" t="str">
        <f ca="1">IFERROR(IF(Prêt_Non_Payé*Valeurs_Entrées,Date_Paiement,""), "")</f>
        <v/>
      </c>
      <c r="D96" s="192" t="str">
        <f ca="1">IFERROR(IF(Prêt_Non_Payé*Valeurs_Entrées,Solde_Départ,""), "")</f>
        <v/>
      </c>
      <c r="E96" s="192" t="str">
        <f ca="1">IFERROR(IF(Prêt_Non_Payé*Valeurs_Entrées,Paiement_Mensuel,""), "")</f>
        <v/>
      </c>
      <c r="F96" s="192" t="str">
        <f ca="1">IFERROR(IF(Prêt_Non_Payé*Valeurs_Entrées,Capital,""), "")</f>
        <v/>
      </c>
      <c r="G96" s="192" t="str">
        <f ca="1">IFERROR(IF(Prêt_Non_Payé*Valeurs_Entrées,Intérêts,""), "")</f>
        <v/>
      </c>
      <c r="H96" s="192" t="str">
        <f ca="1">IFERROR(IF(Prêt_Non_Payé*Valeurs_Entrées,Solde_Final,""), "")</f>
        <v/>
      </c>
    </row>
    <row r="97" spans="2:8" x14ac:dyDescent="0.3">
      <c r="B97" s="193" t="str">
        <f ca="1">IFERROR(IF(Prêt_Non_Payé*Valeurs_Entrées,Numéro_Paiement,""), "")</f>
        <v/>
      </c>
      <c r="C97" s="190" t="str">
        <f ca="1">IFERROR(IF(Prêt_Non_Payé*Valeurs_Entrées,Date_Paiement,""), "")</f>
        <v/>
      </c>
      <c r="D97" s="192" t="str">
        <f ca="1">IFERROR(IF(Prêt_Non_Payé*Valeurs_Entrées,Solde_Départ,""), "")</f>
        <v/>
      </c>
      <c r="E97" s="192" t="str">
        <f ca="1">IFERROR(IF(Prêt_Non_Payé*Valeurs_Entrées,Paiement_Mensuel,""), "")</f>
        <v/>
      </c>
      <c r="F97" s="192" t="str">
        <f ca="1">IFERROR(IF(Prêt_Non_Payé*Valeurs_Entrées,Capital,""), "")</f>
        <v/>
      </c>
      <c r="G97" s="192" t="str">
        <f ca="1">IFERROR(IF(Prêt_Non_Payé*Valeurs_Entrées,Intérêts,""), "")</f>
        <v/>
      </c>
      <c r="H97" s="192" t="str">
        <f ca="1">IFERROR(IF(Prêt_Non_Payé*Valeurs_Entrées,Solde_Final,""), "")</f>
        <v/>
      </c>
    </row>
    <row r="98" spans="2:8" x14ac:dyDescent="0.3">
      <c r="B98" s="193" t="str">
        <f ca="1">IFERROR(IF(Prêt_Non_Payé*Valeurs_Entrées,Numéro_Paiement,""), "")</f>
        <v/>
      </c>
      <c r="C98" s="190" t="str">
        <f ca="1">IFERROR(IF(Prêt_Non_Payé*Valeurs_Entrées,Date_Paiement,""), "")</f>
        <v/>
      </c>
      <c r="D98" s="192" t="str">
        <f ca="1">IFERROR(IF(Prêt_Non_Payé*Valeurs_Entrées,Solde_Départ,""), "")</f>
        <v/>
      </c>
      <c r="E98" s="192" t="str">
        <f ca="1">IFERROR(IF(Prêt_Non_Payé*Valeurs_Entrées,Paiement_Mensuel,""), "")</f>
        <v/>
      </c>
      <c r="F98" s="192" t="str">
        <f ca="1">IFERROR(IF(Prêt_Non_Payé*Valeurs_Entrées,Capital,""), "")</f>
        <v/>
      </c>
      <c r="G98" s="192" t="str">
        <f ca="1">IFERROR(IF(Prêt_Non_Payé*Valeurs_Entrées,Intérêts,""), "")</f>
        <v/>
      </c>
      <c r="H98" s="192" t="str">
        <f ca="1">IFERROR(IF(Prêt_Non_Payé*Valeurs_Entrées,Solde_Final,""), "")</f>
        <v/>
      </c>
    </row>
    <row r="99" spans="2:8" x14ac:dyDescent="0.3">
      <c r="B99" s="193" t="str">
        <f ca="1">IFERROR(IF(Prêt_Non_Payé*Valeurs_Entrées,Numéro_Paiement,""), "")</f>
        <v/>
      </c>
      <c r="C99" s="190" t="str">
        <f ca="1">IFERROR(IF(Prêt_Non_Payé*Valeurs_Entrées,Date_Paiement,""), "")</f>
        <v/>
      </c>
      <c r="D99" s="192" t="str">
        <f ca="1">IFERROR(IF(Prêt_Non_Payé*Valeurs_Entrées,Solde_Départ,""), "")</f>
        <v/>
      </c>
      <c r="E99" s="192" t="str">
        <f ca="1">IFERROR(IF(Prêt_Non_Payé*Valeurs_Entrées,Paiement_Mensuel,""), "")</f>
        <v/>
      </c>
      <c r="F99" s="192" t="str">
        <f ca="1">IFERROR(IF(Prêt_Non_Payé*Valeurs_Entrées,Capital,""), "")</f>
        <v/>
      </c>
      <c r="G99" s="192" t="str">
        <f ca="1">IFERROR(IF(Prêt_Non_Payé*Valeurs_Entrées,Intérêts,""), "")</f>
        <v/>
      </c>
      <c r="H99" s="192" t="str">
        <f ca="1">IFERROR(IF(Prêt_Non_Payé*Valeurs_Entrées,Solde_Final,""), "")</f>
        <v/>
      </c>
    </row>
    <row r="100" spans="2:8" x14ac:dyDescent="0.3">
      <c r="B100" s="193" t="str">
        <f ca="1">IFERROR(IF(Prêt_Non_Payé*Valeurs_Entrées,Numéro_Paiement,""), "")</f>
        <v/>
      </c>
      <c r="C100" s="190" t="str">
        <f ca="1">IFERROR(IF(Prêt_Non_Payé*Valeurs_Entrées,Date_Paiement,""), "")</f>
        <v/>
      </c>
      <c r="D100" s="192" t="str">
        <f ca="1">IFERROR(IF(Prêt_Non_Payé*Valeurs_Entrées,Solde_Départ,""), "")</f>
        <v/>
      </c>
      <c r="E100" s="192" t="str">
        <f ca="1">IFERROR(IF(Prêt_Non_Payé*Valeurs_Entrées,Paiement_Mensuel,""), "")</f>
        <v/>
      </c>
      <c r="F100" s="192" t="str">
        <f ca="1">IFERROR(IF(Prêt_Non_Payé*Valeurs_Entrées,Capital,""), "")</f>
        <v/>
      </c>
      <c r="G100" s="192" t="str">
        <f ca="1">IFERROR(IF(Prêt_Non_Payé*Valeurs_Entrées,Intérêts,""), "")</f>
        <v/>
      </c>
      <c r="H100" s="192" t="str">
        <f ca="1">IFERROR(IF(Prêt_Non_Payé*Valeurs_Entrées,Solde_Final,""), "")</f>
        <v/>
      </c>
    </row>
    <row r="101" spans="2:8" x14ac:dyDescent="0.3">
      <c r="B101" s="193" t="str">
        <f ca="1">IFERROR(IF(Prêt_Non_Payé*Valeurs_Entrées,Numéro_Paiement,""), "")</f>
        <v/>
      </c>
      <c r="C101" s="190" t="str">
        <f ca="1">IFERROR(IF(Prêt_Non_Payé*Valeurs_Entrées,Date_Paiement,""), "")</f>
        <v/>
      </c>
      <c r="D101" s="192" t="str">
        <f ca="1">IFERROR(IF(Prêt_Non_Payé*Valeurs_Entrées,Solde_Départ,""), "")</f>
        <v/>
      </c>
      <c r="E101" s="192" t="str">
        <f ca="1">IFERROR(IF(Prêt_Non_Payé*Valeurs_Entrées,Paiement_Mensuel,""), "")</f>
        <v/>
      </c>
      <c r="F101" s="192" t="str">
        <f ca="1">IFERROR(IF(Prêt_Non_Payé*Valeurs_Entrées,Capital,""), "")</f>
        <v/>
      </c>
      <c r="G101" s="192" t="str">
        <f ca="1">IFERROR(IF(Prêt_Non_Payé*Valeurs_Entrées,Intérêts,""), "")</f>
        <v/>
      </c>
      <c r="H101" s="192" t="str">
        <f ca="1">IFERROR(IF(Prêt_Non_Payé*Valeurs_Entrées,Solde_Final,""), "")</f>
        <v/>
      </c>
    </row>
    <row r="102" spans="2:8" x14ac:dyDescent="0.3">
      <c r="B102" s="193" t="str">
        <f ca="1">IFERROR(IF(Prêt_Non_Payé*Valeurs_Entrées,Numéro_Paiement,""), "")</f>
        <v/>
      </c>
      <c r="C102" s="190" t="str">
        <f ca="1">IFERROR(IF(Prêt_Non_Payé*Valeurs_Entrées,Date_Paiement,""), "")</f>
        <v/>
      </c>
      <c r="D102" s="192" t="str">
        <f ca="1">IFERROR(IF(Prêt_Non_Payé*Valeurs_Entrées,Solde_Départ,""), "")</f>
        <v/>
      </c>
      <c r="E102" s="192" t="str">
        <f ca="1">IFERROR(IF(Prêt_Non_Payé*Valeurs_Entrées,Paiement_Mensuel,""), "")</f>
        <v/>
      </c>
      <c r="F102" s="192" t="str">
        <f ca="1">IFERROR(IF(Prêt_Non_Payé*Valeurs_Entrées,Capital,""), "")</f>
        <v/>
      </c>
      <c r="G102" s="192" t="str">
        <f ca="1">IFERROR(IF(Prêt_Non_Payé*Valeurs_Entrées,Intérêts,""), "")</f>
        <v/>
      </c>
      <c r="H102" s="192" t="str">
        <f ca="1">IFERROR(IF(Prêt_Non_Payé*Valeurs_Entrées,Solde_Final,""), "")</f>
        <v/>
      </c>
    </row>
    <row r="103" spans="2:8" x14ac:dyDescent="0.3">
      <c r="B103" s="193" t="str">
        <f ca="1">IFERROR(IF(Prêt_Non_Payé*Valeurs_Entrées,Numéro_Paiement,""), "")</f>
        <v/>
      </c>
      <c r="C103" s="190" t="str">
        <f ca="1">IFERROR(IF(Prêt_Non_Payé*Valeurs_Entrées,Date_Paiement,""), "")</f>
        <v/>
      </c>
      <c r="D103" s="192" t="str">
        <f ca="1">IFERROR(IF(Prêt_Non_Payé*Valeurs_Entrées,Solde_Départ,""), "")</f>
        <v/>
      </c>
      <c r="E103" s="192" t="str">
        <f ca="1">IFERROR(IF(Prêt_Non_Payé*Valeurs_Entrées,Paiement_Mensuel,""), "")</f>
        <v/>
      </c>
      <c r="F103" s="192" t="str">
        <f ca="1">IFERROR(IF(Prêt_Non_Payé*Valeurs_Entrées,Capital,""), "")</f>
        <v/>
      </c>
      <c r="G103" s="192" t="str">
        <f ca="1">IFERROR(IF(Prêt_Non_Payé*Valeurs_Entrées,Intérêts,""), "")</f>
        <v/>
      </c>
      <c r="H103" s="192" t="str">
        <f ca="1">IFERROR(IF(Prêt_Non_Payé*Valeurs_Entrées,Solde_Final,""), "")</f>
        <v/>
      </c>
    </row>
    <row r="104" spans="2:8" x14ac:dyDescent="0.3">
      <c r="B104" s="193" t="str">
        <f ca="1">IFERROR(IF(Prêt_Non_Payé*Valeurs_Entrées,Numéro_Paiement,""), "")</f>
        <v/>
      </c>
      <c r="C104" s="190" t="str">
        <f ca="1">IFERROR(IF(Prêt_Non_Payé*Valeurs_Entrées,Date_Paiement,""), "")</f>
        <v/>
      </c>
      <c r="D104" s="192" t="str">
        <f ca="1">IFERROR(IF(Prêt_Non_Payé*Valeurs_Entrées,Solde_Départ,""), "")</f>
        <v/>
      </c>
      <c r="E104" s="192" t="str">
        <f ca="1">IFERROR(IF(Prêt_Non_Payé*Valeurs_Entrées,Paiement_Mensuel,""), "")</f>
        <v/>
      </c>
      <c r="F104" s="192" t="str">
        <f ca="1">IFERROR(IF(Prêt_Non_Payé*Valeurs_Entrées,Capital,""), "")</f>
        <v/>
      </c>
      <c r="G104" s="192" t="str">
        <f ca="1">IFERROR(IF(Prêt_Non_Payé*Valeurs_Entrées,Intérêts,""), "")</f>
        <v/>
      </c>
      <c r="H104" s="192" t="str">
        <f ca="1">IFERROR(IF(Prêt_Non_Payé*Valeurs_Entrées,Solde_Final,""), "")</f>
        <v/>
      </c>
    </row>
    <row r="105" spans="2:8" x14ac:dyDescent="0.3">
      <c r="B105" s="193" t="str">
        <f ca="1">IFERROR(IF(Prêt_Non_Payé*Valeurs_Entrées,Numéro_Paiement,""), "")</f>
        <v/>
      </c>
      <c r="C105" s="190" t="str">
        <f ca="1">IFERROR(IF(Prêt_Non_Payé*Valeurs_Entrées,Date_Paiement,""), "")</f>
        <v/>
      </c>
      <c r="D105" s="192" t="str">
        <f ca="1">IFERROR(IF(Prêt_Non_Payé*Valeurs_Entrées,Solde_Départ,""), "")</f>
        <v/>
      </c>
      <c r="E105" s="192" t="str">
        <f ca="1">IFERROR(IF(Prêt_Non_Payé*Valeurs_Entrées,Paiement_Mensuel,""), "")</f>
        <v/>
      </c>
      <c r="F105" s="192" t="str">
        <f ca="1">IFERROR(IF(Prêt_Non_Payé*Valeurs_Entrées,Capital,""), "")</f>
        <v/>
      </c>
      <c r="G105" s="192" t="str">
        <f ca="1">IFERROR(IF(Prêt_Non_Payé*Valeurs_Entrées,Intérêts,""), "")</f>
        <v/>
      </c>
      <c r="H105" s="192" t="str">
        <f ca="1">IFERROR(IF(Prêt_Non_Payé*Valeurs_Entrées,Solde_Final,""), "")</f>
        <v/>
      </c>
    </row>
    <row r="106" spans="2:8" x14ac:dyDescent="0.3">
      <c r="B106" s="193" t="str">
        <f ca="1">IFERROR(IF(Prêt_Non_Payé*Valeurs_Entrées,Numéro_Paiement,""), "")</f>
        <v/>
      </c>
      <c r="C106" s="190" t="str">
        <f ca="1">IFERROR(IF(Prêt_Non_Payé*Valeurs_Entrées,Date_Paiement,""), "")</f>
        <v/>
      </c>
      <c r="D106" s="192" t="str">
        <f ca="1">IFERROR(IF(Prêt_Non_Payé*Valeurs_Entrées,Solde_Départ,""), "")</f>
        <v/>
      </c>
      <c r="E106" s="192" t="str">
        <f ca="1">IFERROR(IF(Prêt_Non_Payé*Valeurs_Entrées,Paiement_Mensuel,""), "")</f>
        <v/>
      </c>
      <c r="F106" s="192" t="str">
        <f ca="1">IFERROR(IF(Prêt_Non_Payé*Valeurs_Entrées,Capital,""), "")</f>
        <v/>
      </c>
      <c r="G106" s="192" t="str">
        <f ca="1">IFERROR(IF(Prêt_Non_Payé*Valeurs_Entrées,Intérêts,""), "")</f>
        <v/>
      </c>
      <c r="H106" s="192" t="str">
        <f ca="1">IFERROR(IF(Prêt_Non_Payé*Valeurs_Entrées,Solde_Final,""), "")</f>
        <v/>
      </c>
    </row>
    <row r="107" spans="2:8" x14ac:dyDescent="0.3">
      <c r="B107" s="193" t="str">
        <f ca="1">IFERROR(IF(Prêt_Non_Payé*Valeurs_Entrées,Numéro_Paiement,""), "")</f>
        <v/>
      </c>
      <c r="C107" s="190" t="str">
        <f ca="1">IFERROR(IF(Prêt_Non_Payé*Valeurs_Entrées,Date_Paiement,""), "")</f>
        <v/>
      </c>
      <c r="D107" s="192" t="str">
        <f ca="1">IFERROR(IF(Prêt_Non_Payé*Valeurs_Entrées,Solde_Départ,""), "")</f>
        <v/>
      </c>
      <c r="E107" s="192" t="str">
        <f ca="1">IFERROR(IF(Prêt_Non_Payé*Valeurs_Entrées,Paiement_Mensuel,""), "")</f>
        <v/>
      </c>
      <c r="F107" s="192" t="str">
        <f ca="1">IFERROR(IF(Prêt_Non_Payé*Valeurs_Entrées,Capital,""), "")</f>
        <v/>
      </c>
      <c r="G107" s="192" t="str">
        <f ca="1">IFERROR(IF(Prêt_Non_Payé*Valeurs_Entrées,Intérêts,""), "")</f>
        <v/>
      </c>
      <c r="H107" s="192" t="str">
        <f ca="1">IFERROR(IF(Prêt_Non_Payé*Valeurs_Entrées,Solde_Final,""), "")</f>
        <v/>
      </c>
    </row>
    <row r="108" spans="2:8" x14ac:dyDescent="0.3">
      <c r="B108" s="193" t="str">
        <f ca="1">IFERROR(IF(Prêt_Non_Payé*Valeurs_Entrées,Numéro_Paiement,""), "")</f>
        <v/>
      </c>
      <c r="C108" s="190" t="str">
        <f ca="1">IFERROR(IF(Prêt_Non_Payé*Valeurs_Entrées,Date_Paiement,""), "")</f>
        <v/>
      </c>
      <c r="D108" s="192" t="str">
        <f ca="1">IFERROR(IF(Prêt_Non_Payé*Valeurs_Entrées,Solde_Départ,""), "")</f>
        <v/>
      </c>
      <c r="E108" s="192" t="str">
        <f ca="1">IFERROR(IF(Prêt_Non_Payé*Valeurs_Entrées,Paiement_Mensuel,""), "")</f>
        <v/>
      </c>
      <c r="F108" s="192" t="str">
        <f ca="1">IFERROR(IF(Prêt_Non_Payé*Valeurs_Entrées,Capital,""), "")</f>
        <v/>
      </c>
      <c r="G108" s="192" t="str">
        <f ca="1">IFERROR(IF(Prêt_Non_Payé*Valeurs_Entrées,Intérêts,""), "")</f>
        <v/>
      </c>
      <c r="H108" s="192" t="str">
        <f ca="1">IFERROR(IF(Prêt_Non_Payé*Valeurs_Entrées,Solde_Final,""), "")</f>
        <v/>
      </c>
    </row>
    <row r="109" spans="2:8" x14ac:dyDescent="0.3">
      <c r="B109" s="193" t="str">
        <f ca="1">IFERROR(IF(Prêt_Non_Payé*Valeurs_Entrées,Numéro_Paiement,""), "")</f>
        <v/>
      </c>
      <c r="C109" s="190" t="str">
        <f ca="1">IFERROR(IF(Prêt_Non_Payé*Valeurs_Entrées,Date_Paiement,""), "")</f>
        <v/>
      </c>
      <c r="D109" s="192" t="str">
        <f ca="1">IFERROR(IF(Prêt_Non_Payé*Valeurs_Entrées,Solde_Départ,""), "")</f>
        <v/>
      </c>
      <c r="E109" s="192" t="str">
        <f ca="1">IFERROR(IF(Prêt_Non_Payé*Valeurs_Entrées,Paiement_Mensuel,""), "")</f>
        <v/>
      </c>
      <c r="F109" s="192" t="str">
        <f ca="1">IFERROR(IF(Prêt_Non_Payé*Valeurs_Entrées,Capital,""), "")</f>
        <v/>
      </c>
      <c r="G109" s="192" t="str">
        <f ca="1">IFERROR(IF(Prêt_Non_Payé*Valeurs_Entrées,Intérêts,""), "")</f>
        <v/>
      </c>
      <c r="H109" s="192" t="str">
        <f ca="1">IFERROR(IF(Prêt_Non_Payé*Valeurs_Entrées,Solde_Final,""), "")</f>
        <v/>
      </c>
    </row>
    <row r="110" spans="2:8" x14ac:dyDescent="0.3">
      <c r="B110" s="193" t="str">
        <f ca="1">IFERROR(IF(Prêt_Non_Payé*Valeurs_Entrées,Numéro_Paiement,""), "")</f>
        <v/>
      </c>
      <c r="C110" s="190" t="str">
        <f ca="1">IFERROR(IF(Prêt_Non_Payé*Valeurs_Entrées,Date_Paiement,""), "")</f>
        <v/>
      </c>
      <c r="D110" s="192" t="str">
        <f ca="1">IFERROR(IF(Prêt_Non_Payé*Valeurs_Entrées,Solde_Départ,""), "")</f>
        <v/>
      </c>
      <c r="E110" s="192" t="str">
        <f ca="1">IFERROR(IF(Prêt_Non_Payé*Valeurs_Entrées,Paiement_Mensuel,""), "")</f>
        <v/>
      </c>
      <c r="F110" s="192" t="str">
        <f ca="1">IFERROR(IF(Prêt_Non_Payé*Valeurs_Entrées,Capital,""), "")</f>
        <v/>
      </c>
      <c r="G110" s="192" t="str">
        <f ca="1">IFERROR(IF(Prêt_Non_Payé*Valeurs_Entrées,Intérêts,""), "")</f>
        <v/>
      </c>
      <c r="H110" s="192" t="str">
        <f ca="1">IFERROR(IF(Prêt_Non_Payé*Valeurs_Entrées,Solde_Final,""), "")</f>
        <v/>
      </c>
    </row>
    <row r="111" spans="2:8" x14ac:dyDescent="0.3">
      <c r="B111" s="193" t="str">
        <f ca="1">IFERROR(IF(Prêt_Non_Payé*Valeurs_Entrées,Numéro_Paiement,""), "")</f>
        <v/>
      </c>
      <c r="C111" s="190" t="str">
        <f ca="1">IFERROR(IF(Prêt_Non_Payé*Valeurs_Entrées,Date_Paiement,""), "")</f>
        <v/>
      </c>
      <c r="D111" s="192" t="str">
        <f ca="1">IFERROR(IF(Prêt_Non_Payé*Valeurs_Entrées,Solde_Départ,""), "")</f>
        <v/>
      </c>
      <c r="E111" s="192" t="str">
        <f ca="1">IFERROR(IF(Prêt_Non_Payé*Valeurs_Entrées,Paiement_Mensuel,""), "")</f>
        <v/>
      </c>
      <c r="F111" s="192" t="str">
        <f ca="1">IFERROR(IF(Prêt_Non_Payé*Valeurs_Entrées,Capital,""), "")</f>
        <v/>
      </c>
      <c r="G111" s="192" t="str">
        <f ca="1">IFERROR(IF(Prêt_Non_Payé*Valeurs_Entrées,Intérêts,""), "")</f>
        <v/>
      </c>
      <c r="H111" s="192" t="str">
        <f ca="1">IFERROR(IF(Prêt_Non_Payé*Valeurs_Entrées,Solde_Final,""), "")</f>
        <v/>
      </c>
    </row>
    <row r="112" spans="2:8" x14ac:dyDescent="0.3">
      <c r="B112" s="193" t="str">
        <f ca="1">IFERROR(IF(Prêt_Non_Payé*Valeurs_Entrées,Numéro_Paiement,""), "")</f>
        <v/>
      </c>
      <c r="C112" s="190" t="str">
        <f ca="1">IFERROR(IF(Prêt_Non_Payé*Valeurs_Entrées,Date_Paiement,""), "")</f>
        <v/>
      </c>
      <c r="D112" s="192" t="str">
        <f ca="1">IFERROR(IF(Prêt_Non_Payé*Valeurs_Entrées,Solde_Départ,""), "")</f>
        <v/>
      </c>
      <c r="E112" s="192" t="str">
        <f ca="1">IFERROR(IF(Prêt_Non_Payé*Valeurs_Entrées,Paiement_Mensuel,""), "")</f>
        <v/>
      </c>
      <c r="F112" s="192" t="str">
        <f ca="1">IFERROR(IF(Prêt_Non_Payé*Valeurs_Entrées,Capital,""), "")</f>
        <v/>
      </c>
      <c r="G112" s="192" t="str">
        <f ca="1">IFERROR(IF(Prêt_Non_Payé*Valeurs_Entrées,Intérêts,""), "")</f>
        <v/>
      </c>
      <c r="H112" s="192" t="str">
        <f ca="1">IFERROR(IF(Prêt_Non_Payé*Valeurs_Entrées,Solde_Final,""), "")</f>
        <v/>
      </c>
    </row>
    <row r="113" spans="2:8" x14ac:dyDescent="0.3">
      <c r="B113" s="193" t="str">
        <f ca="1">IFERROR(IF(Prêt_Non_Payé*Valeurs_Entrées,Numéro_Paiement,""), "")</f>
        <v/>
      </c>
      <c r="C113" s="190" t="str">
        <f ca="1">IFERROR(IF(Prêt_Non_Payé*Valeurs_Entrées,Date_Paiement,""), "")</f>
        <v/>
      </c>
      <c r="D113" s="192" t="str">
        <f ca="1">IFERROR(IF(Prêt_Non_Payé*Valeurs_Entrées,Solde_Départ,""), "")</f>
        <v/>
      </c>
      <c r="E113" s="192" t="str">
        <f ca="1">IFERROR(IF(Prêt_Non_Payé*Valeurs_Entrées,Paiement_Mensuel,""), "")</f>
        <v/>
      </c>
      <c r="F113" s="192" t="str">
        <f ca="1">IFERROR(IF(Prêt_Non_Payé*Valeurs_Entrées,Capital,""), "")</f>
        <v/>
      </c>
      <c r="G113" s="192" t="str">
        <f ca="1">IFERROR(IF(Prêt_Non_Payé*Valeurs_Entrées,Intérêts,""), "")</f>
        <v/>
      </c>
      <c r="H113" s="192" t="str">
        <f ca="1">IFERROR(IF(Prêt_Non_Payé*Valeurs_Entrées,Solde_Final,""), "")</f>
        <v/>
      </c>
    </row>
    <row r="114" spans="2:8" x14ac:dyDescent="0.3">
      <c r="B114" s="193" t="str">
        <f ca="1">IFERROR(IF(Prêt_Non_Payé*Valeurs_Entrées,Numéro_Paiement,""), "")</f>
        <v/>
      </c>
      <c r="C114" s="190" t="str">
        <f ca="1">IFERROR(IF(Prêt_Non_Payé*Valeurs_Entrées,Date_Paiement,""), "")</f>
        <v/>
      </c>
      <c r="D114" s="192" t="str">
        <f ca="1">IFERROR(IF(Prêt_Non_Payé*Valeurs_Entrées,Solde_Départ,""), "")</f>
        <v/>
      </c>
      <c r="E114" s="192" t="str">
        <f ca="1">IFERROR(IF(Prêt_Non_Payé*Valeurs_Entrées,Paiement_Mensuel,""), "")</f>
        <v/>
      </c>
      <c r="F114" s="192" t="str">
        <f ca="1">IFERROR(IF(Prêt_Non_Payé*Valeurs_Entrées,Capital,""), "")</f>
        <v/>
      </c>
      <c r="G114" s="192" t="str">
        <f ca="1">IFERROR(IF(Prêt_Non_Payé*Valeurs_Entrées,Intérêts,""), "")</f>
        <v/>
      </c>
      <c r="H114" s="192" t="str">
        <f ca="1">IFERROR(IF(Prêt_Non_Payé*Valeurs_Entrées,Solde_Final,""), "")</f>
        <v/>
      </c>
    </row>
    <row r="115" spans="2:8" x14ac:dyDescent="0.3">
      <c r="B115" s="193" t="str">
        <f ca="1">IFERROR(IF(Prêt_Non_Payé*Valeurs_Entrées,Numéro_Paiement,""), "")</f>
        <v/>
      </c>
      <c r="C115" s="190" t="str">
        <f ca="1">IFERROR(IF(Prêt_Non_Payé*Valeurs_Entrées,Date_Paiement,""), "")</f>
        <v/>
      </c>
      <c r="D115" s="192" t="str">
        <f ca="1">IFERROR(IF(Prêt_Non_Payé*Valeurs_Entrées,Solde_Départ,""), "")</f>
        <v/>
      </c>
      <c r="E115" s="192" t="str">
        <f ca="1">IFERROR(IF(Prêt_Non_Payé*Valeurs_Entrées,Paiement_Mensuel,""), "")</f>
        <v/>
      </c>
      <c r="F115" s="192" t="str">
        <f ca="1">IFERROR(IF(Prêt_Non_Payé*Valeurs_Entrées,Capital,""), "")</f>
        <v/>
      </c>
      <c r="G115" s="192" t="str">
        <f ca="1">IFERROR(IF(Prêt_Non_Payé*Valeurs_Entrées,Intérêts,""), "")</f>
        <v/>
      </c>
      <c r="H115" s="192" t="str">
        <f ca="1">IFERROR(IF(Prêt_Non_Payé*Valeurs_Entrées,Solde_Final,""), "")</f>
        <v/>
      </c>
    </row>
    <row r="116" spans="2:8" x14ac:dyDescent="0.3">
      <c r="B116" s="193" t="str">
        <f ca="1">IFERROR(IF(Prêt_Non_Payé*Valeurs_Entrées,Numéro_Paiement,""), "")</f>
        <v/>
      </c>
      <c r="C116" s="190" t="str">
        <f ca="1">IFERROR(IF(Prêt_Non_Payé*Valeurs_Entrées,Date_Paiement,""), "")</f>
        <v/>
      </c>
      <c r="D116" s="192" t="str">
        <f ca="1">IFERROR(IF(Prêt_Non_Payé*Valeurs_Entrées,Solde_Départ,""), "")</f>
        <v/>
      </c>
      <c r="E116" s="192" t="str">
        <f ca="1">IFERROR(IF(Prêt_Non_Payé*Valeurs_Entrées,Paiement_Mensuel,""), "")</f>
        <v/>
      </c>
      <c r="F116" s="192" t="str">
        <f ca="1">IFERROR(IF(Prêt_Non_Payé*Valeurs_Entrées,Capital,""), "")</f>
        <v/>
      </c>
      <c r="G116" s="192" t="str">
        <f ca="1">IFERROR(IF(Prêt_Non_Payé*Valeurs_Entrées,Intérêts,""), "")</f>
        <v/>
      </c>
      <c r="H116" s="192" t="str">
        <f ca="1">IFERROR(IF(Prêt_Non_Payé*Valeurs_Entrées,Solde_Final,""), "")</f>
        <v/>
      </c>
    </row>
    <row r="117" spans="2:8" x14ac:dyDescent="0.3">
      <c r="B117" s="193" t="str">
        <f ca="1">IFERROR(IF(Prêt_Non_Payé*Valeurs_Entrées,Numéro_Paiement,""), "")</f>
        <v/>
      </c>
      <c r="C117" s="190" t="str">
        <f ca="1">IFERROR(IF(Prêt_Non_Payé*Valeurs_Entrées,Date_Paiement,""), "")</f>
        <v/>
      </c>
      <c r="D117" s="192" t="str">
        <f ca="1">IFERROR(IF(Prêt_Non_Payé*Valeurs_Entrées,Solde_Départ,""), "")</f>
        <v/>
      </c>
      <c r="E117" s="192" t="str">
        <f ca="1">IFERROR(IF(Prêt_Non_Payé*Valeurs_Entrées,Paiement_Mensuel,""), "")</f>
        <v/>
      </c>
      <c r="F117" s="192" t="str">
        <f ca="1">IFERROR(IF(Prêt_Non_Payé*Valeurs_Entrées,Capital,""), "")</f>
        <v/>
      </c>
      <c r="G117" s="192" t="str">
        <f ca="1">IFERROR(IF(Prêt_Non_Payé*Valeurs_Entrées,Intérêts,""), "")</f>
        <v/>
      </c>
      <c r="H117" s="192" t="str">
        <f ca="1">IFERROR(IF(Prêt_Non_Payé*Valeurs_Entrées,Solde_Final,""), "")</f>
        <v/>
      </c>
    </row>
    <row r="118" spans="2:8" x14ac:dyDescent="0.3">
      <c r="B118" s="193" t="str">
        <f ca="1">IFERROR(IF(Prêt_Non_Payé*Valeurs_Entrées,Numéro_Paiement,""), "")</f>
        <v/>
      </c>
      <c r="C118" s="190" t="str">
        <f ca="1">IFERROR(IF(Prêt_Non_Payé*Valeurs_Entrées,Date_Paiement,""), "")</f>
        <v/>
      </c>
      <c r="D118" s="192" t="str">
        <f ca="1">IFERROR(IF(Prêt_Non_Payé*Valeurs_Entrées,Solde_Départ,""), "")</f>
        <v/>
      </c>
      <c r="E118" s="192" t="str">
        <f ca="1">IFERROR(IF(Prêt_Non_Payé*Valeurs_Entrées,Paiement_Mensuel,""), "")</f>
        <v/>
      </c>
      <c r="F118" s="192" t="str">
        <f ca="1">IFERROR(IF(Prêt_Non_Payé*Valeurs_Entrées,Capital,""), "")</f>
        <v/>
      </c>
      <c r="G118" s="192" t="str">
        <f ca="1">IFERROR(IF(Prêt_Non_Payé*Valeurs_Entrées,Intérêts,""), "")</f>
        <v/>
      </c>
      <c r="H118" s="192" t="str">
        <f ca="1">IFERROR(IF(Prêt_Non_Payé*Valeurs_Entrées,Solde_Final,""), "")</f>
        <v/>
      </c>
    </row>
    <row r="119" spans="2:8" x14ac:dyDescent="0.3">
      <c r="B119" s="193" t="str">
        <f ca="1">IFERROR(IF(Prêt_Non_Payé*Valeurs_Entrées,Numéro_Paiement,""), "")</f>
        <v/>
      </c>
      <c r="C119" s="190" t="str">
        <f ca="1">IFERROR(IF(Prêt_Non_Payé*Valeurs_Entrées,Date_Paiement,""), "")</f>
        <v/>
      </c>
      <c r="D119" s="192" t="str">
        <f ca="1">IFERROR(IF(Prêt_Non_Payé*Valeurs_Entrées,Solde_Départ,""), "")</f>
        <v/>
      </c>
      <c r="E119" s="192" t="str">
        <f ca="1">IFERROR(IF(Prêt_Non_Payé*Valeurs_Entrées,Paiement_Mensuel,""), "")</f>
        <v/>
      </c>
      <c r="F119" s="192" t="str">
        <f ca="1">IFERROR(IF(Prêt_Non_Payé*Valeurs_Entrées,Capital,""), "")</f>
        <v/>
      </c>
      <c r="G119" s="192" t="str">
        <f ca="1">IFERROR(IF(Prêt_Non_Payé*Valeurs_Entrées,Intérêts,""), "")</f>
        <v/>
      </c>
      <c r="H119" s="192" t="str">
        <f ca="1">IFERROR(IF(Prêt_Non_Payé*Valeurs_Entrées,Solde_Final,""), "")</f>
        <v/>
      </c>
    </row>
    <row r="120" spans="2:8" x14ac:dyDescent="0.3">
      <c r="B120" s="193" t="str">
        <f ca="1">IFERROR(IF(Prêt_Non_Payé*Valeurs_Entrées,Numéro_Paiement,""), "")</f>
        <v/>
      </c>
      <c r="C120" s="190" t="str">
        <f ca="1">IFERROR(IF(Prêt_Non_Payé*Valeurs_Entrées,Date_Paiement,""), "")</f>
        <v/>
      </c>
      <c r="D120" s="192" t="str">
        <f ca="1">IFERROR(IF(Prêt_Non_Payé*Valeurs_Entrées,Solde_Départ,""), "")</f>
        <v/>
      </c>
      <c r="E120" s="192" t="str">
        <f ca="1">IFERROR(IF(Prêt_Non_Payé*Valeurs_Entrées,Paiement_Mensuel,""), "")</f>
        <v/>
      </c>
      <c r="F120" s="192" t="str">
        <f ca="1">IFERROR(IF(Prêt_Non_Payé*Valeurs_Entrées,Capital,""), "")</f>
        <v/>
      </c>
      <c r="G120" s="192" t="str">
        <f ca="1">IFERROR(IF(Prêt_Non_Payé*Valeurs_Entrées,Intérêts,""), "")</f>
        <v/>
      </c>
      <c r="H120" s="192" t="str">
        <f ca="1">IFERROR(IF(Prêt_Non_Payé*Valeurs_Entrées,Solde_Final,""), "")</f>
        <v/>
      </c>
    </row>
    <row r="121" spans="2:8" x14ac:dyDescent="0.3">
      <c r="B121" s="193" t="str">
        <f ca="1">IFERROR(IF(Prêt_Non_Payé*Valeurs_Entrées,Numéro_Paiement,""), "")</f>
        <v/>
      </c>
      <c r="C121" s="190" t="str">
        <f ca="1">IFERROR(IF(Prêt_Non_Payé*Valeurs_Entrées,Date_Paiement,""), "")</f>
        <v/>
      </c>
      <c r="D121" s="192" t="str">
        <f ca="1">IFERROR(IF(Prêt_Non_Payé*Valeurs_Entrées,Solde_Départ,""), "")</f>
        <v/>
      </c>
      <c r="E121" s="192" t="str">
        <f ca="1">IFERROR(IF(Prêt_Non_Payé*Valeurs_Entrées,Paiement_Mensuel,""), "")</f>
        <v/>
      </c>
      <c r="F121" s="192" t="str">
        <f ca="1">IFERROR(IF(Prêt_Non_Payé*Valeurs_Entrées,Capital,""), "")</f>
        <v/>
      </c>
      <c r="G121" s="192" t="str">
        <f ca="1">IFERROR(IF(Prêt_Non_Payé*Valeurs_Entrées,Intérêts,""), "")</f>
        <v/>
      </c>
      <c r="H121" s="192" t="str">
        <f ca="1">IFERROR(IF(Prêt_Non_Payé*Valeurs_Entrées,Solde_Final,""), "")</f>
        <v/>
      </c>
    </row>
    <row r="122" spans="2:8" x14ac:dyDescent="0.3">
      <c r="B122" s="193" t="str">
        <f ca="1">IFERROR(IF(Prêt_Non_Payé*Valeurs_Entrées,Numéro_Paiement,""), "")</f>
        <v/>
      </c>
      <c r="C122" s="190" t="str">
        <f ca="1">IFERROR(IF(Prêt_Non_Payé*Valeurs_Entrées,Date_Paiement,""), "")</f>
        <v/>
      </c>
      <c r="D122" s="192" t="str">
        <f ca="1">IFERROR(IF(Prêt_Non_Payé*Valeurs_Entrées,Solde_Départ,""), "")</f>
        <v/>
      </c>
      <c r="E122" s="192" t="str">
        <f ca="1">IFERROR(IF(Prêt_Non_Payé*Valeurs_Entrées,Paiement_Mensuel,""), "")</f>
        <v/>
      </c>
      <c r="F122" s="192" t="str">
        <f ca="1">IFERROR(IF(Prêt_Non_Payé*Valeurs_Entrées,Capital,""), "")</f>
        <v/>
      </c>
      <c r="G122" s="192" t="str">
        <f ca="1">IFERROR(IF(Prêt_Non_Payé*Valeurs_Entrées,Intérêts,""), "")</f>
        <v/>
      </c>
      <c r="H122" s="192" t="str">
        <f ca="1">IFERROR(IF(Prêt_Non_Payé*Valeurs_Entrées,Solde_Final,""), "")</f>
        <v/>
      </c>
    </row>
    <row r="123" spans="2:8" x14ac:dyDescent="0.3">
      <c r="B123" s="193" t="str">
        <f ca="1">IFERROR(IF(Prêt_Non_Payé*Valeurs_Entrées,Numéro_Paiement,""), "")</f>
        <v/>
      </c>
      <c r="C123" s="190" t="str">
        <f ca="1">IFERROR(IF(Prêt_Non_Payé*Valeurs_Entrées,Date_Paiement,""), "")</f>
        <v/>
      </c>
      <c r="D123" s="192" t="str">
        <f ca="1">IFERROR(IF(Prêt_Non_Payé*Valeurs_Entrées,Solde_Départ,""), "")</f>
        <v/>
      </c>
      <c r="E123" s="192" t="str">
        <f ca="1">IFERROR(IF(Prêt_Non_Payé*Valeurs_Entrées,Paiement_Mensuel,""), "")</f>
        <v/>
      </c>
      <c r="F123" s="192" t="str">
        <f ca="1">IFERROR(IF(Prêt_Non_Payé*Valeurs_Entrées,Capital,""), "")</f>
        <v/>
      </c>
      <c r="G123" s="192" t="str">
        <f ca="1">IFERROR(IF(Prêt_Non_Payé*Valeurs_Entrées,Intérêts,""), "")</f>
        <v/>
      </c>
      <c r="H123" s="192" t="str">
        <f ca="1">IFERROR(IF(Prêt_Non_Payé*Valeurs_Entrées,Solde_Final,""), "")</f>
        <v/>
      </c>
    </row>
    <row r="124" spans="2:8" x14ac:dyDescent="0.3">
      <c r="B124" s="193" t="str">
        <f ca="1">IFERROR(IF(Prêt_Non_Payé*Valeurs_Entrées,Numéro_Paiement,""), "")</f>
        <v/>
      </c>
      <c r="C124" s="190" t="str">
        <f ca="1">IFERROR(IF(Prêt_Non_Payé*Valeurs_Entrées,Date_Paiement,""), "")</f>
        <v/>
      </c>
      <c r="D124" s="192" t="str">
        <f ca="1">IFERROR(IF(Prêt_Non_Payé*Valeurs_Entrées,Solde_Départ,""), "")</f>
        <v/>
      </c>
      <c r="E124" s="192" t="str">
        <f ca="1">IFERROR(IF(Prêt_Non_Payé*Valeurs_Entrées,Paiement_Mensuel,""), "")</f>
        <v/>
      </c>
      <c r="F124" s="192" t="str">
        <f ca="1">IFERROR(IF(Prêt_Non_Payé*Valeurs_Entrées,Capital,""), "")</f>
        <v/>
      </c>
      <c r="G124" s="192" t="str">
        <f ca="1">IFERROR(IF(Prêt_Non_Payé*Valeurs_Entrées,Intérêts,""), "")</f>
        <v/>
      </c>
      <c r="H124" s="192" t="str">
        <f ca="1">IFERROR(IF(Prêt_Non_Payé*Valeurs_Entrées,Solde_Final,""), "")</f>
        <v/>
      </c>
    </row>
    <row r="125" spans="2:8" x14ac:dyDescent="0.3">
      <c r="B125" s="193" t="str">
        <f ca="1">IFERROR(IF(Prêt_Non_Payé*Valeurs_Entrées,Numéro_Paiement,""), "")</f>
        <v/>
      </c>
      <c r="C125" s="190" t="str">
        <f ca="1">IFERROR(IF(Prêt_Non_Payé*Valeurs_Entrées,Date_Paiement,""), "")</f>
        <v/>
      </c>
      <c r="D125" s="192" t="str">
        <f ca="1">IFERROR(IF(Prêt_Non_Payé*Valeurs_Entrées,Solde_Départ,""), "")</f>
        <v/>
      </c>
      <c r="E125" s="192" t="str">
        <f ca="1">IFERROR(IF(Prêt_Non_Payé*Valeurs_Entrées,Paiement_Mensuel,""), "")</f>
        <v/>
      </c>
      <c r="F125" s="192" t="str">
        <f ca="1">IFERROR(IF(Prêt_Non_Payé*Valeurs_Entrées,Capital,""), "")</f>
        <v/>
      </c>
      <c r="G125" s="192" t="str">
        <f ca="1">IFERROR(IF(Prêt_Non_Payé*Valeurs_Entrées,Intérêts,""), "")</f>
        <v/>
      </c>
      <c r="H125" s="192" t="str">
        <f ca="1">IFERROR(IF(Prêt_Non_Payé*Valeurs_Entrées,Solde_Final,""), "")</f>
        <v/>
      </c>
    </row>
    <row r="126" spans="2:8" x14ac:dyDescent="0.3">
      <c r="B126" s="193" t="str">
        <f ca="1">IFERROR(IF(Prêt_Non_Payé*Valeurs_Entrées,Numéro_Paiement,""), "")</f>
        <v/>
      </c>
      <c r="C126" s="190" t="str">
        <f ca="1">IFERROR(IF(Prêt_Non_Payé*Valeurs_Entrées,Date_Paiement,""), "")</f>
        <v/>
      </c>
      <c r="D126" s="192" t="str">
        <f ca="1">IFERROR(IF(Prêt_Non_Payé*Valeurs_Entrées,Solde_Départ,""), "")</f>
        <v/>
      </c>
      <c r="E126" s="192" t="str">
        <f ca="1">IFERROR(IF(Prêt_Non_Payé*Valeurs_Entrées,Paiement_Mensuel,""), "")</f>
        <v/>
      </c>
      <c r="F126" s="192" t="str">
        <f ca="1">IFERROR(IF(Prêt_Non_Payé*Valeurs_Entrées,Capital,""), "")</f>
        <v/>
      </c>
      <c r="G126" s="192" t="str">
        <f ca="1">IFERROR(IF(Prêt_Non_Payé*Valeurs_Entrées,Intérêts,""), "")</f>
        <v/>
      </c>
      <c r="H126" s="192" t="str">
        <f ca="1">IFERROR(IF(Prêt_Non_Payé*Valeurs_Entrées,Solde_Final,""), "")</f>
        <v/>
      </c>
    </row>
    <row r="127" spans="2:8" x14ac:dyDescent="0.3">
      <c r="B127" s="193" t="str">
        <f ca="1">IFERROR(IF(Prêt_Non_Payé*Valeurs_Entrées,Numéro_Paiement,""), "")</f>
        <v/>
      </c>
      <c r="C127" s="190" t="str">
        <f ca="1">IFERROR(IF(Prêt_Non_Payé*Valeurs_Entrées,Date_Paiement,""), "")</f>
        <v/>
      </c>
      <c r="D127" s="192" t="str">
        <f ca="1">IFERROR(IF(Prêt_Non_Payé*Valeurs_Entrées,Solde_Départ,""), "")</f>
        <v/>
      </c>
      <c r="E127" s="192" t="str">
        <f ca="1">IFERROR(IF(Prêt_Non_Payé*Valeurs_Entrées,Paiement_Mensuel,""), "")</f>
        <v/>
      </c>
      <c r="F127" s="192" t="str">
        <f ca="1">IFERROR(IF(Prêt_Non_Payé*Valeurs_Entrées,Capital,""), "")</f>
        <v/>
      </c>
      <c r="G127" s="192" t="str">
        <f ca="1">IFERROR(IF(Prêt_Non_Payé*Valeurs_Entrées,Intérêts,""), "")</f>
        <v/>
      </c>
      <c r="H127" s="192" t="str">
        <f ca="1">IFERROR(IF(Prêt_Non_Payé*Valeurs_Entrées,Solde_Final,""), "")</f>
        <v/>
      </c>
    </row>
    <row r="128" spans="2:8" x14ac:dyDescent="0.3">
      <c r="B128" s="193" t="str">
        <f ca="1">IFERROR(IF(Prêt_Non_Payé*Valeurs_Entrées,Numéro_Paiement,""), "")</f>
        <v/>
      </c>
      <c r="C128" s="190" t="str">
        <f ca="1">IFERROR(IF(Prêt_Non_Payé*Valeurs_Entrées,Date_Paiement,""), "")</f>
        <v/>
      </c>
      <c r="D128" s="192" t="str">
        <f ca="1">IFERROR(IF(Prêt_Non_Payé*Valeurs_Entrées,Solde_Départ,""), "")</f>
        <v/>
      </c>
      <c r="E128" s="192" t="str">
        <f ca="1">IFERROR(IF(Prêt_Non_Payé*Valeurs_Entrées,Paiement_Mensuel,""), "")</f>
        <v/>
      </c>
      <c r="F128" s="192" t="str">
        <f ca="1">IFERROR(IF(Prêt_Non_Payé*Valeurs_Entrées,Capital,""), "")</f>
        <v/>
      </c>
      <c r="G128" s="192" t="str">
        <f ca="1">IFERROR(IF(Prêt_Non_Payé*Valeurs_Entrées,Intérêts,""), "")</f>
        <v/>
      </c>
      <c r="H128" s="192" t="str">
        <f ca="1">IFERROR(IF(Prêt_Non_Payé*Valeurs_Entrées,Solde_Final,""), "")</f>
        <v/>
      </c>
    </row>
    <row r="129" spans="2:8" x14ac:dyDescent="0.3">
      <c r="B129" s="193" t="str">
        <f ca="1">IFERROR(IF(Prêt_Non_Payé*Valeurs_Entrées,Numéro_Paiement,""), "")</f>
        <v/>
      </c>
      <c r="C129" s="190" t="str">
        <f ca="1">IFERROR(IF(Prêt_Non_Payé*Valeurs_Entrées,Date_Paiement,""), "")</f>
        <v/>
      </c>
      <c r="D129" s="192" t="str">
        <f ca="1">IFERROR(IF(Prêt_Non_Payé*Valeurs_Entrées,Solde_Départ,""), "")</f>
        <v/>
      </c>
      <c r="E129" s="192" t="str">
        <f ca="1">IFERROR(IF(Prêt_Non_Payé*Valeurs_Entrées,Paiement_Mensuel,""), "")</f>
        <v/>
      </c>
      <c r="F129" s="192" t="str">
        <f ca="1">IFERROR(IF(Prêt_Non_Payé*Valeurs_Entrées,Capital,""), "")</f>
        <v/>
      </c>
      <c r="G129" s="192" t="str">
        <f ca="1">IFERROR(IF(Prêt_Non_Payé*Valeurs_Entrées,Intérêts,""), "")</f>
        <v/>
      </c>
      <c r="H129" s="192" t="str">
        <f ca="1">IFERROR(IF(Prêt_Non_Payé*Valeurs_Entrées,Solde_Final,""), "")</f>
        <v/>
      </c>
    </row>
    <row r="130" spans="2:8" x14ac:dyDescent="0.3">
      <c r="B130" s="193" t="str">
        <f ca="1">IFERROR(IF(Prêt_Non_Payé*Valeurs_Entrées,Numéro_Paiement,""), "")</f>
        <v/>
      </c>
      <c r="C130" s="190" t="str">
        <f ca="1">IFERROR(IF(Prêt_Non_Payé*Valeurs_Entrées,Date_Paiement,""), "")</f>
        <v/>
      </c>
      <c r="D130" s="192" t="str">
        <f ca="1">IFERROR(IF(Prêt_Non_Payé*Valeurs_Entrées,Solde_Départ,""), "")</f>
        <v/>
      </c>
      <c r="E130" s="192" t="str">
        <f ca="1">IFERROR(IF(Prêt_Non_Payé*Valeurs_Entrées,Paiement_Mensuel,""), "")</f>
        <v/>
      </c>
      <c r="F130" s="192" t="str">
        <f ca="1">IFERROR(IF(Prêt_Non_Payé*Valeurs_Entrées,Capital,""), "")</f>
        <v/>
      </c>
      <c r="G130" s="192" t="str">
        <f ca="1">IFERROR(IF(Prêt_Non_Payé*Valeurs_Entrées,Intérêts,""), "")</f>
        <v/>
      </c>
      <c r="H130" s="192" t="str">
        <f ca="1">IFERROR(IF(Prêt_Non_Payé*Valeurs_Entrées,Solde_Final,""), "")</f>
        <v/>
      </c>
    </row>
    <row r="131" spans="2:8" x14ac:dyDescent="0.3">
      <c r="B131" s="193" t="str">
        <f ca="1">IFERROR(IF(Prêt_Non_Payé*Valeurs_Entrées,Numéro_Paiement,""), "")</f>
        <v/>
      </c>
      <c r="C131" s="190" t="str">
        <f ca="1">IFERROR(IF(Prêt_Non_Payé*Valeurs_Entrées,Date_Paiement,""), "")</f>
        <v/>
      </c>
      <c r="D131" s="192" t="str">
        <f ca="1">IFERROR(IF(Prêt_Non_Payé*Valeurs_Entrées,Solde_Départ,""), "")</f>
        <v/>
      </c>
      <c r="E131" s="192" t="str">
        <f ca="1">IFERROR(IF(Prêt_Non_Payé*Valeurs_Entrées,Paiement_Mensuel,""), "")</f>
        <v/>
      </c>
      <c r="F131" s="192" t="str">
        <f ca="1">IFERROR(IF(Prêt_Non_Payé*Valeurs_Entrées,Capital,""), "")</f>
        <v/>
      </c>
      <c r="G131" s="192" t="str">
        <f ca="1">IFERROR(IF(Prêt_Non_Payé*Valeurs_Entrées,Intérêts,""), "")</f>
        <v/>
      </c>
      <c r="H131" s="192" t="str">
        <f ca="1">IFERROR(IF(Prêt_Non_Payé*Valeurs_Entrées,Solde_Final,""), "")</f>
        <v/>
      </c>
    </row>
    <row r="132" spans="2:8" x14ac:dyDescent="0.3">
      <c r="B132" s="193" t="str">
        <f ca="1">IFERROR(IF(Prêt_Non_Payé*Valeurs_Entrées,Numéro_Paiement,""), "")</f>
        <v/>
      </c>
      <c r="C132" s="190" t="str">
        <f ca="1">IFERROR(IF(Prêt_Non_Payé*Valeurs_Entrées,Date_Paiement,""), "")</f>
        <v/>
      </c>
      <c r="D132" s="192" t="str">
        <f ca="1">IFERROR(IF(Prêt_Non_Payé*Valeurs_Entrées,Solde_Départ,""), "")</f>
        <v/>
      </c>
      <c r="E132" s="192" t="str">
        <f ca="1">IFERROR(IF(Prêt_Non_Payé*Valeurs_Entrées,Paiement_Mensuel,""), "")</f>
        <v/>
      </c>
      <c r="F132" s="192" t="str">
        <f ca="1">IFERROR(IF(Prêt_Non_Payé*Valeurs_Entrées,Capital,""), "")</f>
        <v/>
      </c>
      <c r="G132" s="192" t="str">
        <f ca="1">IFERROR(IF(Prêt_Non_Payé*Valeurs_Entrées,Intérêts,""), "")</f>
        <v/>
      </c>
      <c r="H132" s="192" t="str">
        <f ca="1">IFERROR(IF(Prêt_Non_Payé*Valeurs_Entrées,Solde_Final,""), "")</f>
        <v/>
      </c>
    </row>
    <row r="133" spans="2:8" x14ac:dyDescent="0.3">
      <c r="B133" s="193" t="str">
        <f ca="1">IFERROR(IF(Prêt_Non_Payé*Valeurs_Entrées,Numéro_Paiement,""), "")</f>
        <v/>
      </c>
      <c r="C133" s="190" t="str">
        <f ca="1">IFERROR(IF(Prêt_Non_Payé*Valeurs_Entrées,Date_Paiement,""), "")</f>
        <v/>
      </c>
      <c r="D133" s="192" t="str">
        <f ca="1">IFERROR(IF(Prêt_Non_Payé*Valeurs_Entrées,Solde_Départ,""), "")</f>
        <v/>
      </c>
      <c r="E133" s="192" t="str">
        <f ca="1">IFERROR(IF(Prêt_Non_Payé*Valeurs_Entrées,Paiement_Mensuel,""), "")</f>
        <v/>
      </c>
      <c r="F133" s="192" t="str">
        <f ca="1">IFERROR(IF(Prêt_Non_Payé*Valeurs_Entrées,Capital,""), "")</f>
        <v/>
      </c>
      <c r="G133" s="192" t="str">
        <f ca="1">IFERROR(IF(Prêt_Non_Payé*Valeurs_Entrées,Intérêts,""), "")</f>
        <v/>
      </c>
      <c r="H133" s="192" t="str">
        <f ca="1">IFERROR(IF(Prêt_Non_Payé*Valeurs_Entrées,Solde_Final,""), "")</f>
        <v/>
      </c>
    </row>
    <row r="134" spans="2:8" x14ac:dyDescent="0.3">
      <c r="B134" s="193" t="str">
        <f ca="1">IFERROR(IF(Prêt_Non_Payé*Valeurs_Entrées,Numéro_Paiement,""), "")</f>
        <v/>
      </c>
      <c r="C134" s="190" t="str">
        <f ca="1">IFERROR(IF(Prêt_Non_Payé*Valeurs_Entrées,Date_Paiement,""), "")</f>
        <v/>
      </c>
      <c r="D134" s="192" t="str">
        <f ca="1">IFERROR(IF(Prêt_Non_Payé*Valeurs_Entrées,Solde_Départ,""), "")</f>
        <v/>
      </c>
      <c r="E134" s="192" t="str">
        <f ca="1">IFERROR(IF(Prêt_Non_Payé*Valeurs_Entrées,Paiement_Mensuel,""), "")</f>
        <v/>
      </c>
      <c r="F134" s="192" t="str">
        <f ca="1">IFERROR(IF(Prêt_Non_Payé*Valeurs_Entrées,Capital,""), "")</f>
        <v/>
      </c>
      <c r="G134" s="192" t="str">
        <f ca="1">IFERROR(IF(Prêt_Non_Payé*Valeurs_Entrées,Intérêts,""), "")</f>
        <v/>
      </c>
      <c r="H134" s="192" t="str">
        <f ca="1">IFERROR(IF(Prêt_Non_Payé*Valeurs_Entrées,Solde_Final,""), "")</f>
        <v/>
      </c>
    </row>
    <row r="135" spans="2:8" x14ac:dyDescent="0.3">
      <c r="B135" s="193" t="str">
        <f ca="1">IFERROR(IF(Prêt_Non_Payé*Valeurs_Entrées,Numéro_Paiement,""), "")</f>
        <v/>
      </c>
      <c r="C135" s="190" t="str">
        <f ca="1">IFERROR(IF(Prêt_Non_Payé*Valeurs_Entrées,Date_Paiement,""), "")</f>
        <v/>
      </c>
      <c r="D135" s="192" t="str">
        <f ca="1">IFERROR(IF(Prêt_Non_Payé*Valeurs_Entrées,Solde_Départ,""), "")</f>
        <v/>
      </c>
      <c r="E135" s="192" t="str">
        <f ca="1">IFERROR(IF(Prêt_Non_Payé*Valeurs_Entrées,Paiement_Mensuel,""), "")</f>
        <v/>
      </c>
      <c r="F135" s="192" t="str">
        <f ca="1">IFERROR(IF(Prêt_Non_Payé*Valeurs_Entrées,Capital,""), "")</f>
        <v/>
      </c>
      <c r="G135" s="192" t="str">
        <f ca="1">IFERROR(IF(Prêt_Non_Payé*Valeurs_Entrées,Intérêts,""), "")</f>
        <v/>
      </c>
      <c r="H135" s="192" t="str">
        <f ca="1">IFERROR(IF(Prêt_Non_Payé*Valeurs_Entrées,Solde_Final,""), "")</f>
        <v/>
      </c>
    </row>
    <row r="136" spans="2:8" x14ac:dyDescent="0.3">
      <c r="B136" s="193" t="str">
        <f ca="1">IFERROR(IF(Prêt_Non_Payé*Valeurs_Entrées,Numéro_Paiement,""), "")</f>
        <v/>
      </c>
      <c r="C136" s="190" t="str">
        <f ca="1">IFERROR(IF(Prêt_Non_Payé*Valeurs_Entrées,Date_Paiement,""), "")</f>
        <v/>
      </c>
      <c r="D136" s="192" t="str">
        <f ca="1">IFERROR(IF(Prêt_Non_Payé*Valeurs_Entrées,Solde_Départ,""), "")</f>
        <v/>
      </c>
      <c r="E136" s="192" t="str">
        <f ca="1">IFERROR(IF(Prêt_Non_Payé*Valeurs_Entrées,Paiement_Mensuel,""), "")</f>
        <v/>
      </c>
      <c r="F136" s="192" t="str">
        <f ca="1">IFERROR(IF(Prêt_Non_Payé*Valeurs_Entrées,Capital,""), "")</f>
        <v/>
      </c>
      <c r="G136" s="192" t="str">
        <f ca="1">IFERROR(IF(Prêt_Non_Payé*Valeurs_Entrées,Intérêts,""), "")</f>
        <v/>
      </c>
      <c r="H136" s="192" t="str">
        <f ca="1">IFERROR(IF(Prêt_Non_Payé*Valeurs_Entrées,Solde_Final,""), "")</f>
        <v/>
      </c>
    </row>
    <row r="137" spans="2:8" x14ac:dyDescent="0.3">
      <c r="B137" s="193" t="str">
        <f ca="1">IFERROR(IF(Prêt_Non_Payé*Valeurs_Entrées,Numéro_Paiement,""), "")</f>
        <v/>
      </c>
      <c r="C137" s="190" t="str">
        <f ca="1">IFERROR(IF(Prêt_Non_Payé*Valeurs_Entrées,Date_Paiement,""), "")</f>
        <v/>
      </c>
      <c r="D137" s="192" t="str">
        <f ca="1">IFERROR(IF(Prêt_Non_Payé*Valeurs_Entrées,Solde_Départ,""), "")</f>
        <v/>
      </c>
      <c r="E137" s="192" t="str">
        <f ca="1">IFERROR(IF(Prêt_Non_Payé*Valeurs_Entrées,Paiement_Mensuel,""), "")</f>
        <v/>
      </c>
      <c r="F137" s="192" t="str">
        <f ca="1">IFERROR(IF(Prêt_Non_Payé*Valeurs_Entrées,Capital,""), "")</f>
        <v/>
      </c>
      <c r="G137" s="192" t="str">
        <f ca="1">IFERROR(IF(Prêt_Non_Payé*Valeurs_Entrées,Intérêts,""), "")</f>
        <v/>
      </c>
      <c r="H137" s="192" t="str">
        <f ca="1">IFERROR(IF(Prêt_Non_Payé*Valeurs_Entrées,Solde_Final,""), "")</f>
        <v/>
      </c>
    </row>
    <row r="138" spans="2:8" x14ac:dyDescent="0.3">
      <c r="B138" s="193" t="str">
        <f ca="1">IFERROR(IF(Prêt_Non_Payé*Valeurs_Entrées,Numéro_Paiement,""), "")</f>
        <v/>
      </c>
      <c r="C138" s="190" t="str">
        <f ca="1">IFERROR(IF(Prêt_Non_Payé*Valeurs_Entrées,Date_Paiement,""), "")</f>
        <v/>
      </c>
      <c r="D138" s="192" t="str">
        <f ca="1">IFERROR(IF(Prêt_Non_Payé*Valeurs_Entrées,Solde_Départ,""), "")</f>
        <v/>
      </c>
      <c r="E138" s="192" t="str">
        <f ca="1">IFERROR(IF(Prêt_Non_Payé*Valeurs_Entrées,Paiement_Mensuel,""), "")</f>
        <v/>
      </c>
      <c r="F138" s="192" t="str">
        <f ca="1">IFERROR(IF(Prêt_Non_Payé*Valeurs_Entrées,Capital,""), "")</f>
        <v/>
      </c>
      <c r="G138" s="192" t="str">
        <f ca="1">IFERROR(IF(Prêt_Non_Payé*Valeurs_Entrées,Intérêts,""), "")</f>
        <v/>
      </c>
      <c r="H138" s="192" t="str">
        <f ca="1">IFERROR(IF(Prêt_Non_Payé*Valeurs_Entrées,Solde_Final,""), "")</f>
        <v/>
      </c>
    </row>
    <row r="139" spans="2:8" x14ac:dyDescent="0.3">
      <c r="B139" s="193" t="str">
        <f ca="1">IFERROR(IF(Prêt_Non_Payé*Valeurs_Entrées,Numéro_Paiement,""), "")</f>
        <v/>
      </c>
      <c r="C139" s="190" t="str">
        <f ca="1">IFERROR(IF(Prêt_Non_Payé*Valeurs_Entrées,Date_Paiement,""), "")</f>
        <v/>
      </c>
      <c r="D139" s="192" t="str">
        <f ca="1">IFERROR(IF(Prêt_Non_Payé*Valeurs_Entrées,Solde_Départ,""), "")</f>
        <v/>
      </c>
      <c r="E139" s="192" t="str">
        <f ca="1">IFERROR(IF(Prêt_Non_Payé*Valeurs_Entrées,Paiement_Mensuel,""), "")</f>
        <v/>
      </c>
      <c r="F139" s="192" t="str">
        <f ca="1">IFERROR(IF(Prêt_Non_Payé*Valeurs_Entrées,Capital,""), "")</f>
        <v/>
      </c>
      <c r="G139" s="192" t="str">
        <f ca="1">IFERROR(IF(Prêt_Non_Payé*Valeurs_Entrées,Intérêts,""), "")</f>
        <v/>
      </c>
      <c r="H139" s="192" t="str">
        <f ca="1">IFERROR(IF(Prêt_Non_Payé*Valeurs_Entrées,Solde_Final,""), "")</f>
        <v/>
      </c>
    </row>
    <row r="140" spans="2:8" x14ac:dyDescent="0.3">
      <c r="B140" s="193" t="str">
        <f ca="1">IFERROR(IF(Prêt_Non_Payé*Valeurs_Entrées,Numéro_Paiement,""), "")</f>
        <v/>
      </c>
      <c r="C140" s="190" t="str">
        <f ca="1">IFERROR(IF(Prêt_Non_Payé*Valeurs_Entrées,Date_Paiement,""), "")</f>
        <v/>
      </c>
      <c r="D140" s="192" t="str">
        <f ca="1">IFERROR(IF(Prêt_Non_Payé*Valeurs_Entrées,Solde_Départ,""), "")</f>
        <v/>
      </c>
      <c r="E140" s="192" t="str">
        <f ca="1">IFERROR(IF(Prêt_Non_Payé*Valeurs_Entrées,Paiement_Mensuel,""), "")</f>
        <v/>
      </c>
      <c r="F140" s="192" t="str">
        <f ca="1">IFERROR(IF(Prêt_Non_Payé*Valeurs_Entrées,Capital,""), "")</f>
        <v/>
      </c>
      <c r="G140" s="192" t="str">
        <f ca="1">IFERROR(IF(Prêt_Non_Payé*Valeurs_Entrées,Intérêts,""), "")</f>
        <v/>
      </c>
      <c r="H140" s="192" t="str">
        <f ca="1">IFERROR(IF(Prêt_Non_Payé*Valeurs_Entrées,Solde_Final,""), "")</f>
        <v/>
      </c>
    </row>
    <row r="141" spans="2:8" x14ac:dyDescent="0.3">
      <c r="B141" s="193" t="str">
        <f ca="1">IFERROR(IF(Prêt_Non_Payé*Valeurs_Entrées,Numéro_Paiement,""), "")</f>
        <v/>
      </c>
      <c r="C141" s="190" t="str">
        <f ca="1">IFERROR(IF(Prêt_Non_Payé*Valeurs_Entrées,Date_Paiement,""), "")</f>
        <v/>
      </c>
      <c r="D141" s="192" t="str">
        <f ca="1">IFERROR(IF(Prêt_Non_Payé*Valeurs_Entrées,Solde_Départ,""), "")</f>
        <v/>
      </c>
      <c r="E141" s="192" t="str">
        <f ca="1">IFERROR(IF(Prêt_Non_Payé*Valeurs_Entrées,Paiement_Mensuel,""), "")</f>
        <v/>
      </c>
      <c r="F141" s="192" t="str">
        <f ca="1">IFERROR(IF(Prêt_Non_Payé*Valeurs_Entrées,Capital,""), "")</f>
        <v/>
      </c>
      <c r="G141" s="192" t="str">
        <f ca="1">IFERROR(IF(Prêt_Non_Payé*Valeurs_Entrées,Intérêts,""), "")</f>
        <v/>
      </c>
      <c r="H141" s="192" t="str">
        <f ca="1">IFERROR(IF(Prêt_Non_Payé*Valeurs_Entrées,Solde_Final,""), "")</f>
        <v/>
      </c>
    </row>
    <row r="142" spans="2:8" x14ac:dyDescent="0.3">
      <c r="B142" s="193" t="str">
        <f ca="1">IFERROR(IF(Prêt_Non_Payé*Valeurs_Entrées,Numéro_Paiement,""), "")</f>
        <v/>
      </c>
      <c r="C142" s="190" t="str">
        <f ca="1">IFERROR(IF(Prêt_Non_Payé*Valeurs_Entrées,Date_Paiement,""), "")</f>
        <v/>
      </c>
      <c r="D142" s="192" t="str">
        <f ca="1">IFERROR(IF(Prêt_Non_Payé*Valeurs_Entrées,Solde_Départ,""), "")</f>
        <v/>
      </c>
      <c r="E142" s="192" t="str">
        <f ca="1">IFERROR(IF(Prêt_Non_Payé*Valeurs_Entrées,Paiement_Mensuel,""), "")</f>
        <v/>
      </c>
      <c r="F142" s="192" t="str">
        <f ca="1">IFERROR(IF(Prêt_Non_Payé*Valeurs_Entrées,Capital,""), "")</f>
        <v/>
      </c>
      <c r="G142" s="192" t="str">
        <f ca="1">IFERROR(IF(Prêt_Non_Payé*Valeurs_Entrées,Intérêts,""), "")</f>
        <v/>
      </c>
      <c r="H142" s="192" t="str">
        <f ca="1">IFERROR(IF(Prêt_Non_Payé*Valeurs_Entrées,Solde_Final,""), "")</f>
        <v/>
      </c>
    </row>
    <row r="143" spans="2:8" x14ac:dyDescent="0.3">
      <c r="B143" s="193" t="str">
        <f ca="1">IFERROR(IF(Prêt_Non_Payé*Valeurs_Entrées,Numéro_Paiement,""), "")</f>
        <v/>
      </c>
      <c r="C143" s="190" t="str">
        <f ca="1">IFERROR(IF(Prêt_Non_Payé*Valeurs_Entrées,Date_Paiement,""), "")</f>
        <v/>
      </c>
      <c r="D143" s="192" t="str">
        <f ca="1">IFERROR(IF(Prêt_Non_Payé*Valeurs_Entrées,Solde_Départ,""), "")</f>
        <v/>
      </c>
      <c r="E143" s="192" t="str">
        <f ca="1">IFERROR(IF(Prêt_Non_Payé*Valeurs_Entrées,Paiement_Mensuel,""), "")</f>
        <v/>
      </c>
      <c r="F143" s="192" t="str">
        <f ca="1">IFERROR(IF(Prêt_Non_Payé*Valeurs_Entrées,Capital,""), "")</f>
        <v/>
      </c>
      <c r="G143" s="192" t="str">
        <f ca="1">IFERROR(IF(Prêt_Non_Payé*Valeurs_Entrées,Intérêts,""), "")</f>
        <v/>
      </c>
      <c r="H143" s="192" t="str">
        <f ca="1">IFERROR(IF(Prêt_Non_Payé*Valeurs_Entrées,Solde_Final,""), "")</f>
        <v/>
      </c>
    </row>
    <row r="144" spans="2:8" x14ac:dyDescent="0.3">
      <c r="B144" s="193" t="str">
        <f ca="1">IFERROR(IF(Prêt_Non_Payé*Valeurs_Entrées,Numéro_Paiement,""), "")</f>
        <v/>
      </c>
      <c r="C144" s="190" t="str">
        <f ca="1">IFERROR(IF(Prêt_Non_Payé*Valeurs_Entrées,Date_Paiement,""), "")</f>
        <v/>
      </c>
      <c r="D144" s="192" t="str">
        <f ca="1">IFERROR(IF(Prêt_Non_Payé*Valeurs_Entrées,Solde_Départ,""), "")</f>
        <v/>
      </c>
      <c r="E144" s="192" t="str">
        <f ca="1">IFERROR(IF(Prêt_Non_Payé*Valeurs_Entrées,Paiement_Mensuel,""), "")</f>
        <v/>
      </c>
      <c r="F144" s="192" t="str">
        <f ca="1">IFERROR(IF(Prêt_Non_Payé*Valeurs_Entrées,Capital,""), "")</f>
        <v/>
      </c>
      <c r="G144" s="192" t="str">
        <f ca="1">IFERROR(IF(Prêt_Non_Payé*Valeurs_Entrées,Intérêts,""), "")</f>
        <v/>
      </c>
      <c r="H144" s="192" t="str">
        <f ca="1">IFERROR(IF(Prêt_Non_Payé*Valeurs_Entrées,Solde_Final,""), "")</f>
        <v/>
      </c>
    </row>
    <row r="145" spans="2:8" x14ac:dyDescent="0.3">
      <c r="B145" s="193" t="str">
        <f ca="1">IFERROR(IF(Prêt_Non_Payé*Valeurs_Entrées,Numéro_Paiement,""), "")</f>
        <v/>
      </c>
      <c r="C145" s="190" t="str">
        <f ca="1">IFERROR(IF(Prêt_Non_Payé*Valeurs_Entrées,Date_Paiement,""), "")</f>
        <v/>
      </c>
      <c r="D145" s="192" t="str">
        <f ca="1">IFERROR(IF(Prêt_Non_Payé*Valeurs_Entrées,Solde_Départ,""), "")</f>
        <v/>
      </c>
      <c r="E145" s="192" t="str">
        <f ca="1">IFERROR(IF(Prêt_Non_Payé*Valeurs_Entrées,Paiement_Mensuel,""), "")</f>
        <v/>
      </c>
      <c r="F145" s="192" t="str">
        <f ca="1">IFERROR(IF(Prêt_Non_Payé*Valeurs_Entrées,Capital,""), "")</f>
        <v/>
      </c>
      <c r="G145" s="192" t="str">
        <f ca="1">IFERROR(IF(Prêt_Non_Payé*Valeurs_Entrées,Intérêts,""), "")</f>
        <v/>
      </c>
      <c r="H145" s="192" t="str">
        <f ca="1">IFERROR(IF(Prêt_Non_Payé*Valeurs_Entrées,Solde_Final,""), "")</f>
        <v/>
      </c>
    </row>
    <row r="146" spans="2:8" x14ac:dyDescent="0.3">
      <c r="B146" s="193" t="str">
        <f ca="1">IFERROR(IF(Prêt_Non_Payé*Valeurs_Entrées,Numéro_Paiement,""), "")</f>
        <v/>
      </c>
      <c r="C146" s="190" t="str">
        <f ca="1">IFERROR(IF(Prêt_Non_Payé*Valeurs_Entrées,Date_Paiement,""), "")</f>
        <v/>
      </c>
      <c r="D146" s="192" t="str">
        <f ca="1">IFERROR(IF(Prêt_Non_Payé*Valeurs_Entrées,Solde_Départ,""), "")</f>
        <v/>
      </c>
      <c r="E146" s="192" t="str">
        <f ca="1">IFERROR(IF(Prêt_Non_Payé*Valeurs_Entrées,Paiement_Mensuel,""), "")</f>
        <v/>
      </c>
      <c r="F146" s="192" t="str">
        <f ca="1">IFERROR(IF(Prêt_Non_Payé*Valeurs_Entrées,Capital,""), "")</f>
        <v/>
      </c>
      <c r="G146" s="192" t="str">
        <f ca="1">IFERROR(IF(Prêt_Non_Payé*Valeurs_Entrées,Intérêts,""), "")</f>
        <v/>
      </c>
      <c r="H146" s="192" t="str">
        <f ca="1">IFERROR(IF(Prêt_Non_Payé*Valeurs_Entrées,Solde_Final,""), "")</f>
        <v/>
      </c>
    </row>
    <row r="147" spans="2:8" x14ac:dyDescent="0.3">
      <c r="B147" s="193" t="str">
        <f ca="1">IFERROR(IF(Prêt_Non_Payé*Valeurs_Entrées,Numéro_Paiement,""), "")</f>
        <v/>
      </c>
      <c r="C147" s="190" t="str">
        <f ca="1">IFERROR(IF(Prêt_Non_Payé*Valeurs_Entrées,Date_Paiement,""), "")</f>
        <v/>
      </c>
      <c r="D147" s="192" t="str">
        <f ca="1">IFERROR(IF(Prêt_Non_Payé*Valeurs_Entrées,Solde_Départ,""), "")</f>
        <v/>
      </c>
      <c r="E147" s="192" t="str">
        <f ca="1">IFERROR(IF(Prêt_Non_Payé*Valeurs_Entrées,Paiement_Mensuel,""), "")</f>
        <v/>
      </c>
      <c r="F147" s="192" t="str">
        <f ca="1">IFERROR(IF(Prêt_Non_Payé*Valeurs_Entrées,Capital,""), "")</f>
        <v/>
      </c>
      <c r="G147" s="192" t="str">
        <f ca="1">IFERROR(IF(Prêt_Non_Payé*Valeurs_Entrées,Intérêts,""), "")</f>
        <v/>
      </c>
      <c r="H147" s="192" t="str">
        <f ca="1">IFERROR(IF(Prêt_Non_Payé*Valeurs_Entrées,Solde_Final,""), "")</f>
        <v/>
      </c>
    </row>
    <row r="148" spans="2:8" x14ac:dyDescent="0.3">
      <c r="B148" s="193" t="str">
        <f ca="1">IFERROR(IF(Prêt_Non_Payé*Valeurs_Entrées,Numéro_Paiement,""), "")</f>
        <v/>
      </c>
      <c r="C148" s="190" t="str">
        <f ca="1">IFERROR(IF(Prêt_Non_Payé*Valeurs_Entrées,Date_Paiement,""), "")</f>
        <v/>
      </c>
      <c r="D148" s="192" t="str">
        <f ca="1">IFERROR(IF(Prêt_Non_Payé*Valeurs_Entrées,Solde_Départ,""), "")</f>
        <v/>
      </c>
      <c r="E148" s="192" t="str">
        <f ca="1">IFERROR(IF(Prêt_Non_Payé*Valeurs_Entrées,Paiement_Mensuel,""), "")</f>
        <v/>
      </c>
      <c r="F148" s="192" t="str">
        <f ca="1">IFERROR(IF(Prêt_Non_Payé*Valeurs_Entrées,Capital,""), "")</f>
        <v/>
      </c>
      <c r="G148" s="192" t="str">
        <f ca="1">IFERROR(IF(Prêt_Non_Payé*Valeurs_Entrées,Intérêts,""), "")</f>
        <v/>
      </c>
      <c r="H148" s="192" t="str">
        <f ca="1">IFERROR(IF(Prêt_Non_Payé*Valeurs_Entrées,Solde_Final,""), "")</f>
        <v/>
      </c>
    </row>
    <row r="149" spans="2:8" x14ac:dyDescent="0.3">
      <c r="B149" s="193" t="str">
        <f ca="1">IFERROR(IF(Prêt_Non_Payé*Valeurs_Entrées,Numéro_Paiement,""), "")</f>
        <v/>
      </c>
      <c r="C149" s="190" t="str">
        <f ca="1">IFERROR(IF(Prêt_Non_Payé*Valeurs_Entrées,Date_Paiement,""), "")</f>
        <v/>
      </c>
      <c r="D149" s="192" t="str">
        <f ca="1">IFERROR(IF(Prêt_Non_Payé*Valeurs_Entrées,Solde_Départ,""), "")</f>
        <v/>
      </c>
      <c r="E149" s="192" t="str">
        <f ca="1">IFERROR(IF(Prêt_Non_Payé*Valeurs_Entrées,Paiement_Mensuel,""), "")</f>
        <v/>
      </c>
      <c r="F149" s="192" t="str">
        <f ca="1">IFERROR(IF(Prêt_Non_Payé*Valeurs_Entrées,Capital,""), "")</f>
        <v/>
      </c>
      <c r="G149" s="192" t="str">
        <f ca="1">IFERROR(IF(Prêt_Non_Payé*Valeurs_Entrées,Intérêts,""), "")</f>
        <v/>
      </c>
      <c r="H149" s="192" t="str">
        <f ca="1">IFERROR(IF(Prêt_Non_Payé*Valeurs_Entrées,Solde_Final,""), "")</f>
        <v/>
      </c>
    </row>
    <row r="150" spans="2:8" x14ac:dyDescent="0.3">
      <c r="B150" s="193" t="str">
        <f ca="1">IFERROR(IF(Prêt_Non_Payé*Valeurs_Entrées,Numéro_Paiement,""), "")</f>
        <v/>
      </c>
      <c r="C150" s="190" t="str">
        <f ca="1">IFERROR(IF(Prêt_Non_Payé*Valeurs_Entrées,Date_Paiement,""), "")</f>
        <v/>
      </c>
      <c r="D150" s="192" t="str">
        <f ca="1">IFERROR(IF(Prêt_Non_Payé*Valeurs_Entrées,Solde_Départ,""), "")</f>
        <v/>
      </c>
      <c r="E150" s="192" t="str">
        <f ca="1">IFERROR(IF(Prêt_Non_Payé*Valeurs_Entrées,Paiement_Mensuel,""), "")</f>
        <v/>
      </c>
      <c r="F150" s="192" t="str">
        <f ca="1">IFERROR(IF(Prêt_Non_Payé*Valeurs_Entrées,Capital,""), "")</f>
        <v/>
      </c>
      <c r="G150" s="192" t="str">
        <f ca="1">IFERROR(IF(Prêt_Non_Payé*Valeurs_Entrées,Intérêts,""), "")</f>
        <v/>
      </c>
      <c r="H150" s="192" t="str">
        <f ca="1">IFERROR(IF(Prêt_Non_Payé*Valeurs_Entrées,Solde_Final,""), "")</f>
        <v/>
      </c>
    </row>
    <row r="151" spans="2:8" x14ac:dyDescent="0.3">
      <c r="B151" s="193" t="str">
        <f ca="1">IFERROR(IF(Prêt_Non_Payé*Valeurs_Entrées,Numéro_Paiement,""), "")</f>
        <v/>
      </c>
      <c r="C151" s="190" t="str">
        <f ca="1">IFERROR(IF(Prêt_Non_Payé*Valeurs_Entrées,Date_Paiement,""), "")</f>
        <v/>
      </c>
      <c r="D151" s="192" t="str">
        <f ca="1">IFERROR(IF(Prêt_Non_Payé*Valeurs_Entrées,Solde_Départ,""), "")</f>
        <v/>
      </c>
      <c r="E151" s="192" t="str">
        <f ca="1">IFERROR(IF(Prêt_Non_Payé*Valeurs_Entrées,Paiement_Mensuel,""), "")</f>
        <v/>
      </c>
      <c r="F151" s="192" t="str">
        <f ca="1">IFERROR(IF(Prêt_Non_Payé*Valeurs_Entrées,Capital,""), "")</f>
        <v/>
      </c>
      <c r="G151" s="192" t="str">
        <f ca="1">IFERROR(IF(Prêt_Non_Payé*Valeurs_Entrées,Intérêts,""), "")</f>
        <v/>
      </c>
      <c r="H151" s="192" t="str">
        <f ca="1">IFERROR(IF(Prêt_Non_Payé*Valeurs_Entrées,Solde_Final,""), "")</f>
        <v/>
      </c>
    </row>
    <row r="152" spans="2:8" x14ac:dyDescent="0.3">
      <c r="B152" s="193" t="str">
        <f ca="1">IFERROR(IF(Prêt_Non_Payé*Valeurs_Entrées,Numéro_Paiement,""), "")</f>
        <v/>
      </c>
      <c r="C152" s="190" t="str">
        <f ca="1">IFERROR(IF(Prêt_Non_Payé*Valeurs_Entrées,Date_Paiement,""), "")</f>
        <v/>
      </c>
      <c r="D152" s="192" t="str">
        <f ca="1">IFERROR(IF(Prêt_Non_Payé*Valeurs_Entrées,Solde_Départ,""), "")</f>
        <v/>
      </c>
      <c r="E152" s="192" t="str">
        <f ca="1">IFERROR(IF(Prêt_Non_Payé*Valeurs_Entrées,Paiement_Mensuel,""), "")</f>
        <v/>
      </c>
      <c r="F152" s="192" t="str">
        <f ca="1">IFERROR(IF(Prêt_Non_Payé*Valeurs_Entrées,Capital,""), "")</f>
        <v/>
      </c>
      <c r="G152" s="192" t="str">
        <f ca="1">IFERROR(IF(Prêt_Non_Payé*Valeurs_Entrées,Intérêts,""), "")</f>
        <v/>
      </c>
      <c r="H152" s="192" t="str">
        <f ca="1">IFERROR(IF(Prêt_Non_Payé*Valeurs_Entrées,Solde_Final,""), "")</f>
        <v/>
      </c>
    </row>
    <row r="153" spans="2:8" x14ac:dyDescent="0.3">
      <c r="B153" s="193" t="str">
        <f ca="1">IFERROR(IF(Prêt_Non_Payé*Valeurs_Entrées,Numéro_Paiement,""), "")</f>
        <v/>
      </c>
      <c r="C153" s="190" t="str">
        <f ca="1">IFERROR(IF(Prêt_Non_Payé*Valeurs_Entrées,Date_Paiement,""), "")</f>
        <v/>
      </c>
      <c r="D153" s="192" t="str">
        <f ca="1">IFERROR(IF(Prêt_Non_Payé*Valeurs_Entrées,Solde_Départ,""), "")</f>
        <v/>
      </c>
      <c r="E153" s="192" t="str">
        <f ca="1">IFERROR(IF(Prêt_Non_Payé*Valeurs_Entrées,Paiement_Mensuel,""), "")</f>
        <v/>
      </c>
      <c r="F153" s="192" t="str">
        <f ca="1">IFERROR(IF(Prêt_Non_Payé*Valeurs_Entrées,Capital,""), "")</f>
        <v/>
      </c>
      <c r="G153" s="192" t="str">
        <f ca="1">IFERROR(IF(Prêt_Non_Payé*Valeurs_Entrées,Intérêts,""), "")</f>
        <v/>
      </c>
      <c r="H153" s="192" t="str">
        <f ca="1">IFERROR(IF(Prêt_Non_Payé*Valeurs_Entrées,Solde_Final,""), "")</f>
        <v/>
      </c>
    </row>
    <row r="154" spans="2:8" x14ac:dyDescent="0.3">
      <c r="B154" s="193" t="str">
        <f ca="1">IFERROR(IF(Prêt_Non_Payé*Valeurs_Entrées,Numéro_Paiement,""), "")</f>
        <v/>
      </c>
      <c r="C154" s="190" t="str">
        <f ca="1">IFERROR(IF(Prêt_Non_Payé*Valeurs_Entrées,Date_Paiement,""), "")</f>
        <v/>
      </c>
      <c r="D154" s="192" t="str">
        <f ca="1">IFERROR(IF(Prêt_Non_Payé*Valeurs_Entrées,Solde_Départ,""), "")</f>
        <v/>
      </c>
      <c r="E154" s="192" t="str">
        <f ca="1">IFERROR(IF(Prêt_Non_Payé*Valeurs_Entrées,Paiement_Mensuel,""), "")</f>
        <v/>
      </c>
      <c r="F154" s="192" t="str">
        <f ca="1">IFERROR(IF(Prêt_Non_Payé*Valeurs_Entrées,Capital,""), "")</f>
        <v/>
      </c>
      <c r="G154" s="192" t="str">
        <f ca="1">IFERROR(IF(Prêt_Non_Payé*Valeurs_Entrées,Intérêts,""), "")</f>
        <v/>
      </c>
      <c r="H154" s="192" t="str">
        <f ca="1">IFERROR(IF(Prêt_Non_Payé*Valeurs_Entrées,Solde_Final,""), "")</f>
        <v/>
      </c>
    </row>
    <row r="155" spans="2:8" x14ac:dyDescent="0.3">
      <c r="B155" s="193" t="str">
        <f ca="1">IFERROR(IF(Prêt_Non_Payé*Valeurs_Entrées,Numéro_Paiement,""), "")</f>
        <v/>
      </c>
      <c r="C155" s="190" t="str">
        <f ca="1">IFERROR(IF(Prêt_Non_Payé*Valeurs_Entrées,Date_Paiement,""), "")</f>
        <v/>
      </c>
      <c r="D155" s="192" t="str">
        <f ca="1">IFERROR(IF(Prêt_Non_Payé*Valeurs_Entrées,Solde_Départ,""), "")</f>
        <v/>
      </c>
      <c r="E155" s="192" t="str">
        <f ca="1">IFERROR(IF(Prêt_Non_Payé*Valeurs_Entrées,Paiement_Mensuel,""), "")</f>
        <v/>
      </c>
      <c r="F155" s="192" t="str">
        <f ca="1">IFERROR(IF(Prêt_Non_Payé*Valeurs_Entrées,Capital,""), "")</f>
        <v/>
      </c>
      <c r="G155" s="192" t="str">
        <f ca="1">IFERROR(IF(Prêt_Non_Payé*Valeurs_Entrées,Intérêts,""), "")</f>
        <v/>
      </c>
      <c r="H155" s="192" t="str">
        <f ca="1">IFERROR(IF(Prêt_Non_Payé*Valeurs_Entrées,Solde_Final,""), "")</f>
        <v/>
      </c>
    </row>
    <row r="156" spans="2:8" x14ac:dyDescent="0.3">
      <c r="B156" s="193" t="str">
        <f ca="1">IFERROR(IF(Prêt_Non_Payé*Valeurs_Entrées,Numéro_Paiement,""), "")</f>
        <v/>
      </c>
      <c r="C156" s="190" t="str">
        <f ca="1">IFERROR(IF(Prêt_Non_Payé*Valeurs_Entrées,Date_Paiement,""), "")</f>
        <v/>
      </c>
      <c r="D156" s="192" t="str">
        <f ca="1">IFERROR(IF(Prêt_Non_Payé*Valeurs_Entrées,Solde_Départ,""), "")</f>
        <v/>
      </c>
      <c r="E156" s="192" t="str">
        <f ca="1">IFERROR(IF(Prêt_Non_Payé*Valeurs_Entrées,Paiement_Mensuel,""), "")</f>
        <v/>
      </c>
      <c r="F156" s="192" t="str">
        <f ca="1">IFERROR(IF(Prêt_Non_Payé*Valeurs_Entrées,Capital,""), "")</f>
        <v/>
      </c>
      <c r="G156" s="192" t="str">
        <f ca="1">IFERROR(IF(Prêt_Non_Payé*Valeurs_Entrées,Intérêts,""), "")</f>
        <v/>
      </c>
      <c r="H156" s="192" t="str">
        <f ca="1">IFERROR(IF(Prêt_Non_Payé*Valeurs_Entrées,Solde_Final,""), "")</f>
        <v/>
      </c>
    </row>
    <row r="157" spans="2:8" x14ac:dyDescent="0.3">
      <c r="B157" s="193" t="str">
        <f ca="1">IFERROR(IF(Prêt_Non_Payé*Valeurs_Entrées,Numéro_Paiement,""), "")</f>
        <v/>
      </c>
      <c r="C157" s="190" t="str">
        <f ca="1">IFERROR(IF(Prêt_Non_Payé*Valeurs_Entrées,Date_Paiement,""), "")</f>
        <v/>
      </c>
      <c r="D157" s="192" t="str">
        <f ca="1">IFERROR(IF(Prêt_Non_Payé*Valeurs_Entrées,Solde_Départ,""), "")</f>
        <v/>
      </c>
      <c r="E157" s="192" t="str">
        <f ca="1">IFERROR(IF(Prêt_Non_Payé*Valeurs_Entrées,Paiement_Mensuel,""), "")</f>
        <v/>
      </c>
      <c r="F157" s="192" t="str">
        <f ca="1">IFERROR(IF(Prêt_Non_Payé*Valeurs_Entrées,Capital,""), "")</f>
        <v/>
      </c>
      <c r="G157" s="192" t="str">
        <f ca="1">IFERROR(IF(Prêt_Non_Payé*Valeurs_Entrées,Intérêts,""), "")</f>
        <v/>
      </c>
      <c r="H157" s="192" t="str">
        <f ca="1">IFERROR(IF(Prêt_Non_Payé*Valeurs_Entrées,Solde_Final,""), "")</f>
        <v/>
      </c>
    </row>
    <row r="158" spans="2:8" x14ac:dyDescent="0.3">
      <c r="B158" s="193" t="str">
        <f ca="1">IFERROR(IF(Prêt_Non_Payé*Valeurs_Entrées,Numéro_Paiement,""), "")</f>
        <v/>
      </c>
      <c r="C158" s="190" t="str">
        <f ca="1">IFERROR(IF(Prêt_Non_Payé*Valeurs_Entrées,Date_Paiement,""), "")</f>
        <v/>
      </c>
      <c r="D158" s="192" t="str">
        <f ca="1">IFERROR(IF(Prêt_Non_Payé*Valeurs_Entrées,Solde_Départ,""), "")</f>
        <v/>
      </c>
      <c r="E158" s="192" t="str">
        <f ca="1">IFERROR(IF(Prêt_Non_Payé*Valeurs_Entrées,Paiement_Mensuel,""), "")</f>
        <v/>
      </c>
      <c r="F158" s="192" t="str">
        <f ca="1">IFERROR(IF(Prêt_Non_Payé*Valeurs_Entrées,Capital,""), "")</f>
        <v/>
      </c>
      <c r="G158" s="192" t="str">
        <f ca="1">IFERROR(IF(Prêt_Non_Payé*Valeurs_Entrées,Intérêts,""), "")</f>
        <v/>
      </c>
      <c r="H158" s="192" t="str">
        <f ca="1">IFERROR(IF(Prêt_Non_Payé*Valeurs_Entrées,Solde_Final,""), "")</f>
        <v/>
      </c>
    </row>
    <row r="159" spans="2:8" x14ac:dyDescent="0.3">
      <c r="B159" s="193" t="str">
        <f ca="1">IFERROR(IF(Prêt_Non_Payé*Valeurs_Entrées,Numéro_Paiement,""), "")</f>
        <v/>
      </c>
      <c r="C159" s="190" t="str">
        <f ca="1">IFERROR(IF(Prêt_Non_Payé*Valeurs_Entrées,Date_Paiement,""), "")</f>
        <v/>
      </c>
      <c r="D159" s="192" t="str">
        <f ca="1">IFERROR(IF(Prêt_Non_Payé*Valeurs_Entrées,Solde_Départ,""), "")</f>
        <v/>
      </c>
      <c r="E159" s="192" t="str">
        <f ca="1">IFERROR(IF(Prêt_Non_Payé*Valeurs_Entrées,Paiement_Mensuel,""), "")</f>
        <v/>
      </c>
      <c r="F159" s="192" t="str">
        <f ca="1">IFERROR(IF(Prêt_Non_Payé*Valeurs_Entrées,Capital,""), "")</f>
        <v/>
      </c>
      <c r="G159" s="192" t="str">
        <f ca="1">IFERROR(IF(Prêt_Non_Payé*Valeurs_Entrées,Intérêts,""), "")</f>
        <v/>
      </c>
      <c r="H159" s="192" t="str">
        <f ca="1">IFERROR(IF(Prêt_Non_Payé*Valeurs_Entrées,Solde_Final,""), "")</f>
        <v/>
      </c>
    </row>
    <row r="160" spans="2:8" x14ac:dyDescent="0.3">
      <c r="B160" s="193" t="str">
        <f ca="1">IFERROR(IF(Prêt_Non_Payé*Valeurs_Entrées,Numéro_Paiement,""), "")</f>
        <v/>
      </c>
      <c r="C160" s="190" t="str">
        <f ca="1">IFERROR(IF(Prêt_Non_Payé*Valeurs_Entrées,Date_Paiement,""), "")</f>
        <v/>
      </c>
      <c r="D160" s="192" t="str">
        <f ca="1">IFERROR(IF(Prêt_Non_Payé*Valeurs_Entrées,Solde_Départ,""), "")</f>
        <v/>
      </c>
      <c r="E160" s="192" t="str">
        <f ca="1">IFERROR(IF(Prêt_Non_Payé*Valeurs_Entrées,Paiement_Mensuel,""), "")</f>
        <v/>
      </c>
      <c r="F160" s="192" t="str">
        <f ca="1">IFERROR(IF(Prêt_Non_Payé*Valeurs_Entrées,Capital,""), "")</f>
        <v/>
      </c>
      <c r="G160" s="192" t="str">
        <f ca="1">IFERROR(IF(Prêt_Non_Payé*Valeurs_Entrées,Intérêts,""), "")</f>
        <v/>
      </c>
      <c r="H160" s="192" t="str">
        <f ca="1">IFERROR(IF(Prêt_Non_Payé*Valeurs_Entrées,Solde_Final,""), "")</f>
        <v/>
      </c>
    </row>
    <row r="161" spans="2:8" x14ac:dyDescent="0.3">
      <c r="B161" s="193" t="str">
        <f ca="1">IFERROR(IF(Prêt_Non_Payé*Valeurs_Entrées,Numéro_Paiement,""), "")</f>
        <v/>
      </c>
      <c r="C161" s="190" t="str">
        <f ca="1">IFERROR(IF(Prêt_Non_Payé*Valeurs_Entrées,Date_Paiement,""), "")</f>
        <v/>
      </c>
      <c r="D161" s="192" t="str">
        <f ca="1">IFERROR(IF(Prêt_Non_Payé*Valeurs_Entrées,Solde_Départ,""), "")</f>
        <v/>
      </c>
      <c r="E161" s="192" t="str">
        <f ca="1">IFERROR(IF(Prêt_Non_Payé*Valeurs_Entrées,Paiement_Mensuel,""), "")</f>
        <v/>
      </c>
      <c r="F161" s="192" t="str">
        <f ca="1">IFERROR(IF(Prêt_Non_Payé*Valeurs_Entrées,Capital,""), "")</f>
        <v/>
      </c>
      <c r="G161" s="192" t="str">
        <f ca="1">IFERROR(IF(Prêt_Non_Payé*Valeurs_Entrées,Intérêts,""), "")</f>
        <v/>
      </c>
      <c r="H161" s="192" t="str">
        <f ca="1">IFERROR(IF(Prêt_Non_Payé*Valeurs_Entrées,Solde_Final,""), "")</f>
        <v/>
      </c>
    </row>
    <row r="162" spans="2:8" x14ac:dyDescent="0.3">
      <c r="B162" s="193" t="str">
        <f ca="1">IFERROR(IF(Prêt_Non_Payé*Valeurs_Entrées,Numéro_Paiement,""), "")</f>
        <v/>
      </c>
      <c r="C162" s="190" t="str">
        <f ca="1">IFERROR(IF(Prêt_Non_Payé*Valeurs_Entrées,Date_Paiement,""), "")</f>
        <v/>
      </c>
      <c r="D162" s="192" t="str">
        <f ca="1">IFERROR(IF(Prêt_Non_Payé*Valeurs_Entrées,Solde_Départ,""), "")</f>
        <v/>
      </c>
      <c r="E162" s="192" t="str">
        <f ca="1">IFERROR(IF(Prêt_Non_Payé*Valeurs_Entrées,Paiement_Mensuel,""), "")</f>
        <v/>
      </c>
      <c r="F162" s="192" t="str">
        <f ca="1">IFERROR(IF(Prêt_Non_Payé*Valeurs_Entrées,Capital,""), "")</f>
        <v/>
      </c>
      <c r="G162" s="192" t="str">
        <f ca="1">IFERROR(IF(Prêt_Non_Payé*Valeurs_Entrées,Intérêts,""), "")</f>
        <v/>
      </c>
      <c r="H162" s="192" t="str">
        <f ca="1">IFERROR(IF(Prêt_Non_Payé*Valeurs_Entrées,Solde_Final,""), "")</f>
        <v/>
      </c>
    </row>
    <row r="163" spans="2:8" x14ac:dyDescent="0.3">
      <c r="B163" s="193" t="str">
        <f ca="1">IFERROR(IF(Prêt_Non_Payé*Valeurs_Entrées,Numéro_Paiement,""), "")</f>
        <v/>
      </c>
      <c r="C163" s="190" t="str">
        <f ca="1">IFERROR(IF(Prêt_Non_Payé*Valeurs_Entrées,Date_Paiement,""), "")</f>
        <v/>
      </c>
      <c r="D163" s="192" t="str">
        <f ca="1">IFERROR(IF(Prêt_Non_Payé*Valeurs_Entrées,Solde_Départ,""), "")</f>
        <v/>
      </c>
      <c r="E163" s="192" t="str">
        <f ca="1">IFERROR(IF(Prêt_Non_Payé*Valeurs_Entrées,Paiement_Mensuel,""), "")</f>
        <v/>
      </c>
      <c r="F163" s="192" t="str">
        <f ca="1">IFERROR(IF(Prêt_Non_Payé*Valeurs_Entrées,Capital,""), "")</f>
        <v/>
      </c>
      <c r="G163" s="192" t="str">
        <f ca="1">IFERROR(IF(Prêt_Non_Payé*Valeurs_Entrées,Intérêts,""), "")</f>
        <v/>
      </c>
      <c r="H163" s="192" t="str">
        <f ca="1">IFERROR(IF(Prêt_Non_Payé*Valeurs_Entrées,Solde_Final,""), "")</f>
        <v/>
      </c>
    </row>
    <row r="164" spans="2:8" x14ac:dyDescent="0.3">
      <c r="B164" s="193" t="str">
        <f ca="1">IFERROR(IF(Prêt_Non_Payé*Valeurs_Entrées,Numéro_Paiement,""), "")</f>
        <v/>
      </c>
      <c r="C164" s="190" t="str">
        <f ca="1">IFERROR(IF(Prêt_Non_Payé*Valeurs_Entrées,Date_Paiement,""), "")</f>
        <v/>
      </c>
      <c r="D164" s="192" t="str">
        <f ca="1">IFERROR(IF(Prêt_Non_Payé*Valeurs_Entrées,Solde_Départ,""), "")</f>
        <v/>
      </c>
      <c r="E164" s="192" t="str">
        <f ca="1">IFERROR(IF(Prêt_Non_Payé*Valeurs_Entrées,Paiement_Mensuel,""), "")</f>
        <v/>
      </c>
      <c r="F164" s="192" t="str">
        <f ca="1">IFERROR(IF(Prêt_Non_Payé*Valeurs_Entrées,Capital,""), "")</f>
        <v/>
      </c>
      <c r="G164" s="192" t="str">
        <f ca="1">IFERROR(IF(Prêt_Non_Payé*Valeurs_Entrées,Intérêts,""), "")</f>
        <v/>
      </c>
      <c r="H164" s="192" t="str">
        <f ca="1">IFERROR(IF(Prêt_Non_Payé*Valeurs_Entrées,Solde_Final,""), "")</f>
        <v/>
      </c>
    </row>
    <row r="165" spans="2:8" x14ac:dyDescent="0.3">
      <c r="B165" s="193" t="str">
        <f ca="1">IFERROR(IF(Prêt_Non_Payé*Valeurs_Entrées,Numéro_Paiement,""), "")</f>
        <v/>
      </c>
      <c r="C165" s="190" t="str">
        <f ca="1">IFERROR(IF(Prêt_Non_Payé*Valeurs_Entrées,Date_Paiement,""), "")</f>
        <v/>
      </c>
      <c r="D165" s="192" t="str">
        <f ca="1">IFERROR(IF(Prêt_Non_Payé*Valeurs_Entrées,Solde_Départ,""), "")</f>
        <v/>
      </c>
      <c r="E165" s="192" t="str">
        <f ca="1">IFERROR(IF(Prêt_Non_Payé*Valeurs_Entrées,Paiement_Mensuel,""), "")</f>
        <v/>
      </c>
      <c r="F165" s="192" t="str">
        <f ca="1">IFERROR(IF(Prêt_Non_Payé*Valeurs_Entrées,Capital,""), "")</f>
        <v/>
      </c>
      <c r="G165" s="192" t="str">
        <f ca="1">IFERROR(IF(Prêt_Non_Payé*Valeurs_Entrées,Intérêts,""), "")</f>
        <v/>
      </c>
      <c r="H165" s="192" t="str">
        <f ca="1">IFERROR(IF(Prêt_Non_Payé*Valeurs_Entrées,Solde_Final,""), "")</f>
        <v/>
      </c>
    </row>
    <row r="166" spans="2:8" x14ac:dyDescent="0.3">
      <c r="B166" s="193" t="str">
        <f ca="1">IFERROR(IF(Prêt_Non_Payé*Valeurs_Entrées,Numéro_Paiement,""), "")</f>
        <v/>
      </c>
      <c r="C166" s="190" t="str">
        <f ca="1">IFERROR(IF(Prêt_Non_Payé*Valeurs_Entrées,Date_Paiement,""), "")</f>
        <v/>
      </c>
      <c r="D166" s="192" t="str">
        <f ca="1">IFERROR(IF(Prêt_Non_Payé*Valeurs_Entrées,Solde_Départ,""), "")</f>
        <v/>
      </c>
      <c r="E166" s="192" t="str">
        <f ca="1">IFERROR(IF(Prêt_Non_Payé*Valeurs_Entrées,Paiement_Mensuel,""), "")</f>
        <v/>
      </c>
      <c r="F166" s="192" t="str">
        <f ca="1">IFERROR(IF(Prêt_Non_Payé*Valeurs_Entrées,Capital,""), "")</f>
        <v/>
      </c>
      <c r="G166" s="192" t="str">
        <f ca="1">IFERROR(IF(Prêt_Non_Payé*Valeurs_Entrées,Intérêts,""), "")</f>
        <v/>
      </c>
      <c r="H166" s="192" t="str">
        <f ca="1">IFERROR(IF(Prêt_Non_Payé*Valeurs_Entrées,Solde_Final,""), "")</f>
        <v/>
      </c>
    </row>
    <row r="167" spans="2:8" x14ac:dyDescent="0.3">
      <c r="B167" s="193" t="str">
        <f ca="1">IFERROR(IF(Prêt_Non_Payé*Valeurs_Entrées,Numéro_Paiement,""), "")</f>
        <v/>
      </c>
      <c r="C167" s="190" t="str">
        <f ca="1">IFERROR(IF(Prêt_Non_Payé*Valeurs_Entrées,Date_Paiement,""), "")</f>
        <v/>
      </c>
      <c r="D167" s="192" t="str">
        <f ca="1">IFERROR(IF(Prêt_Non_Payé*Valeurs_Entrées,Solde_Départ,""), "")</f>
        <v/>
      </c>
      <c r="E167" s="192" t="str">
        <f ca="1">IFERROR(IF(Prêt_Non_Payé*Valeurs_Entrées,Paiement_Mensuel,""), "")</f>
        <v/>
      </c>
      <c r="F167" s="192" t="str">
        <f ca="1">IFERROR(IF(Prêt_Non_Payé*Valeurs_Entrées,Capital,""), "")</f>
        <v/>
      </c>
      <c r="G167" s="192" t="str">
        <f ca="1">IFERROR(IF(Prêt_Non_Payé*Valeurs_Entrées,Intérêts,""), "")</f>
        <v/>
      </c>
      <c r="H167" s="192" t="str">
        <f ca="1">IFERROR(IF(Prêt_Non_Payé*Valeurs_Entrées,Solde_Final,""), "")</f>
        <v/>
      </c>
    </row>
    <row r="168" spans="2:8" x14ac:dyDescent="0.3">
      <c r="B168" s="193" t="str">
        <f ca="1">IFERROR(IF(Prêt_Non_Payé*Valeurs_Entrées,Numéro_Paiement,""), "")</f>
        <v/>
      </c>
      <c r="C168" s="190" t="str">
        <f ca="1">IFERROR(IF(Prêt_Non_Payé*Valeurs_Entrées,Date_Paiement,""), "")</f>
        <v/>
      </c>
      <c r="D168" s="192" t="str">
        <f ca="1">IFERROR(IF(Prêt_Non_Payé*Valeurs_Entrées,Solde_Départ,""), "")</f>
        <v/>
      </c>
      <c r="E168" s="192" t="str">
        <f ca="1">IFERROR(IF(Prêt_Non_Payé*Valeurs_Entrées,Paiement_Mensuel,""), "")</f>
        <v/>
      </c>
      <c r="F168" s="192" t="str">
        <f ca="1">IFERROR(IF(Prêt_Non_Payé*Valeurs_Entrées,Capital,""), "")</f>
        <v/>
      </c>
      <c r="G168" s="192" t="str">
        <f ca="1">IFERROR(IF(Prêt_Non_Payé*Valeurs_Entrées,Intérêts,""), "")</f>
        <v/>
      </c>
      <c r="H168" s="192" t="str">
        <f ca="1">IFERROR(IF(Prêt_Non_Payé*Valeurs_Entrées,Solde_Final,""), "")</f>
        <v/>
      </c>
    </row>
    <row r="169" spans="2:8" x14ac:dyDescent="0.3">
      <c r="B169" s="193" t="str">
        <f ca="1">IFERROR(IF(Prêt_Non_Payé*Valeurs_Entrées,Numéro_Paiement,""), "")</f>
        <v/>
      </c>
      <c r="C169" s="190" t="str">
        <f ca="1">IFERROR(IF(Prêt_Non_Payé*Valeurs_Entrées,Date_Paiement,""), "")</f>
        <v/>
      </c>
      <c r="D169" s="192" t="str">
        <f ca="1">IFERROR(IF(Prêt_Non_Payé*Valeurs_Entrées,Solde_Départ,""), "")</f>
        <v/>
      </c>
      <c r="E169" s="192" t="str">
        <f ca="1">IFERROR(IF(Prêt_Non_Payé*Valeurs_Entrées,Paiement_Mensuel,""), "")</f>
        <v/>
      </c>
      <c r="F169" s="192" t="str">
        <f ca="1">IFERROR(IF(Prêt_Non_Payé*Valeurs_Entrées,Capital,""), "")</f>
        <v/>
      </c>
      <c r="G169" s="192" t="str">
        <f ca="1">IFERROR(IF(Prêt_Non_Payé*Valeurs_Entrées,Intérêts,""), "")</f>
        <v/>
      </c>
      <c r="H169" s="192" t="str">
        <f ca="1">IFERROR(IF(Prêt_Non_Payé*Valeurs_Entrées,Solde_Final,""), "")</f>
        <v/>
      </c>
    </row>
    <row r="170" spans="2:8" x14ac:dyDescent="0.3">
      <c r="B170" s="193" t="str">
        <f ca="1">IFERROR(IF(Prêt_Non_Payé*Valeurs_Entrées,Numéro_Paiement,""), "")</f>
        <v/>
      </c>
      <c r="C170" s="190" t="str">
        <f ca="1">IFERROR(IF(Prêt_Non_Payé*Valeurs_Entrées,Date_Paiement,""), "")</f>
        <v/>
      </c>
      <c r="D170" s="192" t="str">
        <f ca="1">IFERROR(IF(Prêt_Non_Payé*Valeurs_Entrées,Solde_Départ,""), "")</f>
        <v/>
      </c>
      <c r="E170" s="192" t="str">
        <f ca="1">IFERROR(IF(Prêt_Non_Payé*Valeurs_Entrées,Paiement_Mensuel,""), "")</f>
        <v/>
      </c>
      <c r="F170" s="192" t="str">
        <f ca="1">IFERROR(IF(Prêt_Non_Payé*Valeurs_Entrées,Capital,""), "")</f>
        <v/>
      </c>
      <c r="G170" s="192" t="str">
        <f ca="1">IFERROR(IF(Prêt_Non_Payé*Valeurs_Entrées,Intérêts,""), "")</f>
        <v/>
      </c>
      <c r="H170" s="192" t="str">
        <f ca="1">IFERROR(IF(Prêt_Non_Payé*Valeurs_Entrées,Solde_Final,""), "")</f>
        <v/>
      </c>
    </row>
    <row r="171" spans="2:8" x14ac:dyDescent="0.3">
      <c r="B171" s="193" t="str">
        <f ca="1">IFERROR(IF(Prêt_Non_Payé*Valeurs_Entrées,Numéro_Paiement,""), "")</f>
        <v/>
      </c>
      <c r="C171" s="190" t="str">
        <f ca="1">IFERROR(IF(Prêt_Non_Payé*Valeurs_Entrées,Date_Paiement,""), "")</f>
        <v/>
      </c>
      <c r="D171" s="192" t="str">
        <f ca="1">IFERROR(IF(Prêt_Non_Payé*Valeurs_Entrées,Solde_Départ,""), "")</f>
        <v/>
      </c>
      <c r="E171" s="192" t="str">
        <f ca="1">IFERROR(IF(Prêt_Non_Payé*Valeurs_Entrées,Paiement_Mensuel,""), "")</f>
        <v/>
      </c>
      <c r="F171" s="192" t="str">
        <f ca="1">IFERROR(IF(Prêt_Non_Payé*Valeurs_Entrées,Capital,""), "")</f>
        <v/>
      </c>
      <c r="G171" s="192" t="str">
        <f ca="1">IFERROR(IF(Prêt_Non_Payé*Valeurs_Entrées,Intérêts,""), "")</f>
        <v/>
      </c>
      <c r="H171" s="192" t="str">
        <f ca="1">IFERROR(IF(Prêt_Non_Payé*Valeurs_Entrées,Solde_Final,""), "")</f>
        <v/>
      </c>
    </row>
    <row r="172" spans="2:8" x14ac:dyDescent="0.3">
      <c r="B172" s="193" t="str">
        <f ca="1">IFERROR(IF(Prêt_Non_Payé*Valeurs_Entrées,Numéro_Paiement,""), "")</f>
        <v/>
      </c>
      <c r="C172" s="190" t="str">
        <f ca="1">IFERROR(IF(Prêt_Non_Payé*Valeurs_Entrées,Date_Paiement,""), "")</f>
        <v/>
      </c>
      <c r="D172" s="192" t="str">
        <f ca="1">IFERROR(IF(Prêt_Non_Payé*Valeurs_Entrées,Solde_Départ,""), "")</f>
        <v/>
      </c>
      <c r="E172" s="192" t="str">
        <f ca="1">IFERROR(IF(Prêt_Non_Payé*Valeurs_Entrées,Paiement_Mensuel,""), "")</f>
        <v/>
      </c>
      <c r="F172" s="192" t="str">
        <f ca="1">IFERROR(IF(Prêt_Non_Payé*Valeurs_Entrées,Capital,""), "")</f>
        <v/>
      </c>
      <c r="G172" s="192" t="str">
        <f ca="1">IFERROR(IF(Prêt_Non_Payé*Valeurs_Entrées,Intérêts,""), "")</f>
        <v/>
      </c>
      <c r="H172" s="192" t="str">
        <f ca="1">IFERROR(IF(Prêt_Non_Payé*Valeurs_Entrées,Solde_Final,""), "")</f>
        <v/>
      </c>
    </row>
    <row r="173" spans="2:8" x14ac:dyDescent="0.3">
      <c r="B173" s="193" t="str">
        <f ca="1">IFERROR(IF(Prêt_Non_Payé*Valeurs_Entrées,Numéro_Paiement,""), "")</f>
        <v/>
      </c>
      <c r="C173" s="190" t="str">
        <f ca="1">IFERROR(IF(Prêt_Non_Payé*Valeurs_Entrées,Date_Paiement,""), "")</f>
        <v/>
      </c>
      <c r="D173" s="192" t="str">
        <f ca="1">IFERROR(IF(Prêt_Non_Payé*Valeurs_Entrées,Solde_Départ,""), "")</f>
        <v/>
      </c>
      <c r="E173" s="192" t="str">
        <f ca="1">IFERROR(IF(Prêt_Non_Payé*Valeurs_Entrées,Paiement_Mensuel,""), "")</f>
        <v/>
      </c>
      <c r="F173" s="192" t="str">
        <f ca="1">IFERROR(IF(Prêt_Non_Payé*Valeurs_Entrées,Capital,""), "")</f>
        <v/>
      </c>
      <c r="G173" s="192" t="str">
        <f ca="1">IFERROR(IF(Prêt_Non_Payé*Valeurs_Entrées,Intérêts,""), "")</f>
        <v/>
      </c>
      <c r="H173" s="192" t="str">
        <f ca="1">IFERROR(IF(Prêt_Non_Payé*Valeurs_Entrées,Solde_Final,""), "")</f>
        <v/>
      </c>
    </row>
    <row r="174" spans="2:8" x14ac:dyDescent="0.3">
      <c r="B174" s="193" t="str">
        <f ca="1">IFERROR(IF(Prêt_Non_Payé*Valeurs_Entrées,Numéro_Paiement,""), "")</f>
        <v/>
      </c>
      <c r="C174" s="190" t="str">
        <f ca="1">IFERROR(IF(Prêt_Non_Payé*Valeurs_Entrées,Date_Paiement,""), "")</f>
        <v/>
      </c>
      <c r="D174" s="192" t="str">
        <f ca="1">IFERROR(IF(Prêt_Non_Payé*Valeurs_Entrées,Solde_Départ,""), "")</f>
        <v/>
      </c>
      <c r="E174" s="192" t="str">
        <f ca="1">IFERROR(IF(Prêt_Non_Payé*Valeurs_Entrées,Paiement_Mensuel,""), "")</f>
        <v/>
      </c>
      <c r="F174" s="192" t="str">
        <f ca="1">IFERROR(IF(Prêt_Non_Payé*Valeurs_Entrées,Capital,""), "")</f>
        <v/>
      </c>
      <c r="G174" s="192" t="str">
        <f ca="1">IFERROR(IF(Prêt_Non_Payé*Valeurs_Entrées,Intérêts,""), "")</f>
        <v/>
      </c>
      <c r="H174" s="192" t="str">
        <f ca="1">IFERROR(IF(Prêt_Non_Payé*Valeurs_Entrées,Solde_Final,""), "")</f>
        <v/>
      </c>
    </row>
    <row r="175" spans="2:8" x14ac:dyDescent="0.3">
      <c r="B175" s="193" t="str">
        <f ca="1">IFERROR(IF(Prêt_Non_Payé*Valeurs_Entrées,Numéro_Paiement,""), "")</f>
        <v/>
      </c>
      <c r="C175" s="190" t="str">
        <f ca="1">IFERROR(IF(Prêt_Non_Payé*Valeurs_Entrées,Date_Paiement,""), "")</f>
        <v/>
      </c>
      <c r="D175" s="192" t="str">
        <f ca="1">IFERROR(IF(Prêt_Non_Payé*Valeurs_Entrées,Solde_Départ,""), "")</f>
        <v/>
      </c>
      <c r="E175" s="192" t="str">
        <f ca="1">IFERROR(IF(Prêt_Non_Payé*Valeurs_Entrées,Paiement_Mensuel,""), "")</f>
        <v/>
      </c>
      <c r="F175" s="192" t="str">
        <f ca="1">IFERROR(IF(Prêt_Non_Payé*Valeurs_Entrées,Capital,""), "")</f>
        <v/>
      </c>
      <c r="G175" s="192" t="str">
        <f ca="1">IFERROR(IF(Prêt_Non_Payé*Valeurs_Entrées,Intérêts,""), "")</f>
        <v/>
      </c>
      <c r="H175" s="192" t="str">
        <f ca="1">IFERROR(IF(Prêt_Non_Payé*Valeurs_Entrées,Solde_Final,""), "")</f>
        <v/>
      </c>
    </row>
    <row r="176" spans="2:8" x14ac:dyDescent="0.3">
      <c r="B176" s="193" t="str">
        <f ca="1">IFERROR(IF(Prêt_Non_Payé*Valeurs_Entrées,Numéro_Paiement,""), "")</f>
        <v/>
      </c>
      <c r="C176" s="190" t="str">
        <f ca="1">IFERROR(IF(Prêt_Non_Payé*Valeurs_Entrées,Date_Paiement,""), "")</f>
        <v/>
      </c>
      <c r="D176" s="192" t="str">
        <f ca="1">IFERROR(IF(Prêt_Non_Payé*Valeurs_Entrées,Solde_Départ,""), "")</f>
        <v/>
      </c>
      <c r="E176" s="192" t="str">
        <f ca="1">IFERROR(IF(Prêt_Non_Payé*Valeurs_Entrées,Paiement_Mensuel,""), "")</f>
        <v/>
      </c>
      <c r="F176" s="192" t="str">
        <f ca="1">IFERROR(IF(Prêt_Non_Payé*Valeurs_Entrées,Capital,""), "")</f>
        <v/>
      </c>
      <c r="G176" s="192" t="str">
        <f ca="1">IFERROR(IF(Prêt_Non_Payé*Valeurs_Entrées,Intérêts,""), "")</f>
        <v/>
      </c>
      <c r="H176" s="192" t="str">
        <f ca="1">IFERROR(IF(Prêt_Non_Payé*Valeurs_Entrées,Solde_Final,""), "")</f>
        <v/>
      </c>
    </row>
    <row r="177" spans="2:8" x14ac:dyDescent="0.3">
      <c r="B177" s="193" t="str">
        <f ca="1">IFERROR(IF(Prêt_Non_Payé*Valeurs_Entrées,Numéro_Paiement,""), "")</f>
        <v/>
      </c>
      <c r="C177" s="190" t="str">
        <f ca="1">IFERROR(IF(Prêt_Non_Payé*Valeurs_Entrées,Date_Paiement,""), "")</f>
        <v/>
      </c>
      <c r="D177" s="192" t="str">
        <f ca="1">IFERROR(IF(Prêt_Non_Payé*Valeurs_Entrées,Solde_Départ,""), "")</f>
        <v/>
      </c>
      <c r="E177" s="192" t="str">
        <f ca="1">IFERROR(IF(Prêt_Non_Payé*Valeurs_Entrées,Paiement_Mensuel,""), "")</f>
        <v/>
      </c>
      <c r="F177" s="192" t="str">
        <f ca="1">IFERROR(IF(Prêt_Non_Payé*Valeurs_Entrées,Capital,""), "")</f>
        <v/>
      </c>
      <c r="G177" s="192" t="str">
        <f ca="1">IFERROR(IF(Prêt_Non_Payé*Valeurs_Entrées,Intérêts,""), "")</f>
        <v/>
      </c>
      <c r="H177" s="192" t="str">
        <f ca="1">IFERROR(IF(Prêt_Non_Payé*Valeurs_Entrées,Solde_Final,""), "")</f>
        <v/>
      </c>
    </row>
    <row r="178" spans="2:8" x14ac:dyDescent="0.3">
      <c r="B178" s="193" t="str">
        <f ca="1">IFERROR(IF(Prêt_Non_Payé*Valeurs_Entrées,Numéro_Paiement,""), "")</f>
        <v/>
      </c>
      <c r="C178" s="190" t="str">
        <f ca="1">IFERROR(IF(Prêt_Non_Payé*Valeurs_Entrées,Date_Paiement,""), "")</f>
        <v/>
      </c>
      <c r="D178" s="192" t="str">
        <f ca="1">IFERROR(IF(Prêt_Non_Payé*Valeurs_Entrées,Solde_Départ,""), "")</f>
        <v/>
      </c>
      <c r="E178" s="192" t="str">
        <f ca="1">IFERROR(IF(Prêt_Non_Payé*Valeurs_Entrées,Paiement_Mensuel,""), "")</f>
        <v/>
      </c>
      <c r="F178" s="192" t="str">
        <f ca="1">IFERROR(IF(Prêt_Non_Payé*Valeurs_Entrées,Capital,""), "")</f>
        <v/>
      </c>
      <c r="G178" s="192" t="str">
        <f ca="1">IFERROR(IF(Prêt_Non_Payé*Valeurs_Entrées,Intérêts,""), "")</f>
        <v/>
      </c>
      <c r="H178" s="192" t="str">
        <f ca="1">IFERROR(IF(Prêt_Non_Payé*Valeurs_Entrées,Solde_Final,""), "")</f>
        <v/>
      </c>
    </row>
    <row r="179" spans="2:8" x14ac:dyDescent="0.3">
      <c r="B179" s="193" t="str">
        <f ca="1">IFERROR(IF(Prêt_Non_Payé*Valeurs_Entrées,Numéro_Paiement,""), "")</f>
        <v/>
      </c>
      <c r="C179" s="190" t="str">
        <f ca="1">IFERROR(IF(Prêt_Non_Payé*Valeurs_Entrées,Date_Paiement,""), "")</f>
        <v/>
      </c>
      <c r="D179" s="192" t="str">
        <f ca="1">IFERROR(IF(Prêt_Non_Payé*Valeurs_Entrées,Solde_Départ,""), "")</f>
        <v/>
      </c>
      <c r="E179" s="192" t="str">
        <f ca="1">IFERROR(IF(Prêt_Non_Payé*Valeurs_Entrées,Paiement_Mensuel,""), "")</f>
        <v/>
      </c>
      <c r="F179" s="192" t="str">
        <f ca="1">IFERROR(IF(Prêt_Non_Payé*Valeurs_Entrées,Capital,""), "")</f>
        <v/>
      </c>
      <c r="G179" s="192" t="str">
        <f ca="1">IFERROR(IF(Prêt_Non_Payé*Valeurs_Entrées,Intérêts,""), "")</f>
        <v/>
      </c>
      <c r="H179" s="192" t="str">
        <f ca="1">IFERROR(IF(Prêt_Non_Payé*Valeurs_Entrées,Solde_Final,""), "")</f>
        <v/>
      </c>
    </row>
    <row r="180" spans="2:8" x14ac:dyDescent="0.3">
      <c r="B180" s="193" t="str">
        <f ca="1">IFERROR(IF(Prêt_Non_Payé*Valeurs_Entrées,Numéro_Paiement,""), "")</f>
        <v/>
      </c>
      <c r="C180" s="190" t="str">
        <f ca="1">IFERROR(IF(Prêt_Non_Payé*Valeurs_Entrées,Date_Paiement,""), "")</f>
        <v/>
      </c>
      <c r="D180" s="192" t="str">
        <f ca="1">IFERROR(IF(Prêt_Non_Payé*Valeurs_Entrées,Solde_Départ,""), "")</f>
        <v/>
      </c>
      <c r="E180" s="192" t="str">
        <f ca="1">IFERROR(IF(Prêt_Non_Payé*Valeurs_Entrées,Paiement_Mensuel,""), "")</f>
        <v/>
      </c>
      <c r="F180" s="192" t="str">
        <f ca="1">IFERROR(IF(Prêt_Non_Payé*Valeurs_Entrées,Capital,""), "")</f>
        <v/>
      </c>
      <c r="G180" s="192" t="str">
        <f ca="1">IFERROR(IF(Prêt_Non_Payé*Valeurs_Entrées,Intérêts,""), "")</f>
        <v/>
      </c>
      <c r="H180" s="192" t="str">
        <f ca="1">IFERROR(IF(Prêt_Non_Payé*Valeurs_Entrées,Solde_Final,""), "")</f>
        <v/>
      </c>
    </row>
    <row r="181" spans="2:8" x14ac:dyDescent="0.3">
      <c r="B181" s="193" t="str">
        <f ca="1">IFERROR(IF(Prêt_Non_Payé*Valeurs_Entrées,Numéro_Paiement,""), "")</f>
        <v/>
      </c>
      <c r="C181" s="190" t="str">
        <f ca="1">IFERROR(IF(Prêt_Non_Payé*Valeurs_Entrées,Date_Paiement,""), "")</f>
        <v/>
      </c>
      <c r="D181" s="192" t="str">
        <f ca="1">IFERROR(IF(Prêt_Non_Payé*Valeurs_Entrées,Solde_Départ,""), "")</f>
        <v/>
      </c>
      <c r="E181" s="192" t="str">
        <f ca="1">IFERROR(IF(Prêt_Non_Payé*Valeurs_Entrées,Paiement_Mensuel,""), "")</f>
        <v/>
      </c>
      <c r="F181" s="192" t="str">
        <f ca="1">IFERROR(IF(Prêt_Non_Payé*Valeurs_Entrées,Capital,""), "")</f>
        <v/>
      </c>
      <c r="G181" s="192" t="str">
        <f ca="1">IFERROR(IF(Prêt_Non_Payé*Valeurs_Entrées,Intérêts,""), "")</f>
        <v/>
      </c>
      <c r="H181" s="192" t="str">
        <f ca="1">IFERROR(IF(Prêt_Non_Payé*Valeurs_Entrées,Solde_Final,""), "")</f>
        <v/>
      </c>
    </row>
    <row r="182" spans="2:8" x14ac:dyDescent="0.3">
      <c r="B182" s="193" t="str">
        <f ca="1">IFERROR(IF(Prêt_Non_Payé*Valeurs_Entrées,Numéro_Paiement,""), "")</f>
        <v/>
      </c>
      <c r="C182" s="190" t="str">
        <f ca="1">IFERROR(IF(Prêt_Non_Payé*Valeurs_Entrées,Date_Paiement,""), "")</f>
        <v/>
      </c>
      <c r="D182" s="192" t="str">
        <f ca="1">IFERROR(IF(Prêt_Non_Payé*Valeurs_Entrées,Solde_Départ,""), "")</f>
        <v/>
      </c>
      <c r="E182" s="192" t="str">
        <f ca="1">IFERROR(IF(Prêt_Non_Payé*Valeurs_Entrées,Paiement_Mensuel,""), "")</f>
        <v/>
      </c>
      <c r="F182" s="192" t="str">
        <f ca="1">IFERROR(IF(Prêt_Non_Payé*Valeurs_Entrées,Capital,""), "")</f>
        <v/>
      </c>
      <c r="G182" s="192" t="str">
        <f ca="1">IFERROR(IF(Prêt_Non_Payé*Valeurs_Entrées,Intérêts,""), "")</f>
        <v/>
      </c>
      <c r="H182" s="192" t="str">
        <f ca="1">IFERROR(IF(Prêt_Non_Payé*Valeurs_Entrées,Solde_Final,""), "")</f>
        <v/>
      </c>
    </row>
    <row r="183" spans="2:8" x14ac:dyDescent="0.3">
      <c r="B183" s="193" t="str">
        <f ca="1">IFERROR(IF(Prêt_Non_Payé*Valeurs_Entrées,Numéro_Paiement,""), "")</f>
        <v/>
      </c>
      <c r="C183" s="190" t="str">
        <f ca="1">IFERROR(IF(Prêt_Non_Payé*Valeurs_Entrées,Date_Paiement,""), "")</f>
        <v/>
      </c>
      <c r="D183" s="192" t="str">
        <f ca="1">IFERROR(IF(Prêt_Non_Payé*Valeurs_Entrées,Solde_Départ,""), "")</f>
        <v/>
      </c>
      <c r="E183" s="192" t="str">
        <f ca="1">IFERROR(IF(Prêt_Non_Payé*Valeurs_Entrées,Paiement_Mensuel,""), "")</f>
        <v/>
      </c>
      <c r="F183" s="192" t="str">
        <f ca="1">IFERROR(IF(Prêt_Non_Payé*Valeurs_Entrées,Capital,""), "")</f>
        <v/>
      </c>
      <c r="G183" s="192" t="str">
        <f ca="1">IFERROR(IF(Prêt_Non_Payé*Valeurs_Entrées,Intérêts,""), "")</f>
        <v/>
      </c>
      <c r="H183" s="192" t="str">
        <f ca="1">IFERROR(IF(Prêt_Non_Payé*Valeurs_Entrées,Solde_Final,""), "")</f>
        <v/>
      </c>
    </row>
    <row r="184" spans="2:8" x14ac:dyDescent="0.3">
      <c r="B184" s="193" t="str">
        <f ca="1">IFERROR(IF(Prêt_Non_Payé*Valeurs_Entrées,Numéro_Paiement,""), "")</f>
        <v/>
      </c>
      <c r="C184" s="190" t="str">
        <f ca="1">IFERROR(IF(Prêt_Non_Payé*Valeurs_Entrées,Date_Paiement,""), "")</f>
        <v/>
      </c>
      <c r="D184" s="192" t="str">
        <f ca="1">IFERROR(IF(Prêt_Non_Payé*Valeurs_Entrées,Solde_Départ,""), "")</f>
        <v/>
      </c>
      <c r="E184" s="192" t="str">
        <f ca="1">IFERROR(IF(Prêt_Non_Payé*Valeurs_Entrées,Paiement_Mensuel,""), "")</f>
        <v/>
      </c>
      <c r="F184" s="192" t="str">
        <f ca="1">IFERROR(IF(Prêt_Non_Payé*Valeurs_Entrées,Capital,""), "")</f>
        <v/>
      </c>
      <c r="G184" s="192" t="str">
        <f ca="1">IFERROR(IF(Prêt_Non_Payé*Valeurs_Entrées,Intérêts,""), "")</f>
        <v/>
      </c>
      <c r="H184" s="192" t="str">
        <f ca="1">IFERROR(IF(Prêt_Non_Payé*Valeurs_Entrées,Solde_Final,""), "")</f>
        <v/>
      </c>
    </row>
    <row r="185" spans="2:8" x14ac:dyDescent="0.3">
      <c r="B185" s="193" t="str">
        <f ca="1">IFERROR(IF(Prêt_Non_Payé*Valeurs_Entrées,Numéro_Paiement,""), "")</f>
        <v/>
      </c>
      <c r="C185" s="190" t="str">
        <f ca="1">IFERROR(IF(Prêt_Non_Payé*Valeurs_Entrées,Date_Paiement,""), "")</f>
        <v/>
      </c>
      <c r="D185" s="192" t="str">
        <f ca="1">IFERROR(IF(Prêt_Non_Payé*Valeurs_Entrées,Solde_Départ,""), "")</f>
        <v/>
      </c>
      <c r="E185" s="192" t="str">
        <f ca="1">IFERROR(IF(Prêt_Non_Payé*Valeurs_Entrées,Paiement_Mensuel,""), "")</f>
        <v/>
      </c>
      <c r="F185" s="192" t="str">
        <f ca="1">IFERROR(IF(Prêt_Non_Payé*Valeurs_Entrées,Capital,""), "")</f>
        <v/>
      </c>
      <c r="G185" s="192" t="str">
        <f ca="1">IFERROR(IF(Prêt_Non_Payé*Valeurs_Entrées,Intérêts,""), "")</f>
        <v/>
      </c>
      <c r="H185" s="192" t="str">
        <f ca="1">IFERROR(IF(Prêt_Non_Payé*Valeurs_Entrées,Solde_Final,""), "")</f>
        <v/>
      </c>
    </row>
    <row r="186" spans="2:8" x14ac:dyDescent="0.3">
      <c r="B186" s="193" t="str">
        <f ca="1">IFERROR(IF(Prêt_Non_Payé*Valeurs_Entrées,Numéro_Paiement,""), "")</f>
        <v/>
      </c>
      <c r="C186" s="190" t="str">
        <f ca="1">IFERROR(IF(Prêt_Non_Payé*Valeurs_Entrées,Date_Paiement,""), "")</f>
        <v/>
      </c>
      <c r="D186" s="192" t="str">
        <f ca="1">IFERROR(IF(Prêt_Non_Payé*Valeurs_Entrées,Solde_Départ,""), "")</f>
        <v/>
      </c>
      <c r="E186" s="192" t="str">
        <f ca="1">IFERROR(IF(Prêt_Non_Payé*Valeurs_Entrées,Paiement_Mensuel,""), "")</f>
        <v/>
      </c>
      <c r="F186" s="192" t="str">
        <f ca="1">IFERROR(IF(Prêt_Non_Payé*Valeurs_Entrées,Capital,""), "")</f>
        <v/>
      </c>
      <c r="G186" s="192" t="str">
        <f ca="1">IFERROR(IF(Prêt_Non_Payé*Valeurs_Entrées,Intérêts,""), "")</f>
        <v/>
      </c>
      <c r="H186" s="192" t="str">
        <f ca="1">IFERROR(IF(Prêt_Non_Payé*Valeurs_Entrées,Solde_Final,""), "")</f>
        <v/>
      </c>
    </row>
    <row r="187" spans="2:8" x14ac:dyDescent="0.3">
      <c r="B187" s="193" t="str">
        <f ca="1">IFERROR(IF(Prêt_Non_Payé*Valeurs_Entrées,Numéro_Paiement,""), "")</f>
        <v/>
      </c>
      <c r="C187" s="190" t="str">
        <f ca="1">IFERROR(IF(Prêt_Non_Payé*Valeurs_Entrées,Date_Paiement,""), "")</f>
        <v/>
      </c>
      <c r="D187" s="192" t="str">
        <f ca="1">IFERROR(IF(Prêt_Non_Payé*Valeurs_Entrées,Solde_Départ,""), "")</f>
        <v/>
      </c>
      <c r="E187" s="192" t="str">
        <f ca="1">IFERROR(IF(Prêt_Non_Payé*Valeurs_Entrées,Paiement_Mensuel,""), "")</f>
        <v/>
      </c>
      <c r="F187" s="192" t="str">
        <f ca="1">IFERROR(IF(Prêt_Non_Payé*Valeurs_Entrées,Capital,""), "")</f>
        <v/>
      </c>
      <c r="G187" s="192" t="str">
        <f ca="1">IFERROR(IF(Prêt_Non_Payé*Valeurs_Entrées,Intérêts,""), "")</f>
        <v/>
      </c>
      <c r="H187" s="192" t="str">
        <f ca="1">IFERROR(IF(Prêt_Non_Payé*Valeurs_Entrées,Solde_Final,""), "")</f>
        <v/>
      </c>
    </row>
    <row r="188" spans="2:8" x14ac:dyDescent="0.3">
      <c r="B188" s="193" t="str">
        <f ca="1">IFERROR(IF(Prêt_Non_Payé*Valeurs_Entrées,Numéro_Paiement,""), "")</f>
        <v/>
      </c>
      <c r="C188" s="190" t="str">
        <f ca="1">IFERROR(IF(Prêt_Non_Payé*Valeurs_Entrées,Date_Paiement,""), "")</f>
        <v/>
      </c>
      <c r="D188" s="192" t="str">
        <f ca="1">IFERROR(IF(Prêt_Non_Payé*Valeurs_Entrées,Solde_Départ,""), "")</f>
        <v/>
      </c>
      <c r="E188" s="192" t="str">
        <f ca="1">IFERROR(IF(Prêt_Non_Payé*Valeurs_Entrées,Paiement_Mensuel,""), "")</f>
        <v/>
      </c>
      <c r="F188" s="192" t="str">
        <f ca="1">IFERROR(IF(Prêt_Non_Payé*Valeurs_Entrées,Capital,""), "")</f>
        <v/>
      </c>
      <c r="G188" s="192" t="str">
        <f ca="1">IFERROR(IF(Prêt_Non_Payé*Valeurs_Entrées,Intérêts,""), "")</f>
        <v/>
      </c>
      <c r="H188" s="192" t="str">
        <f ca="1">IFERROR(IF(Prêt_Non_Payé*Valeurs_Entrées,Solde_Final,""), "")</f>
        <v/>
      </c>
    </row>
    <row r="189" spans="2:8" x14ac:dyDescent="0.3">
      <c r="B189" s="193" t="str">
        <f ca="1">IFERROR(IF(Prêt_Non_Payé*Valeurs_Entrées,Numéro_Paiement,""), "")</f>
        <v/>
      </c>
      <c r="C189" s="190" t="str">
        <f ca="1">IFERROR(IF(Prêt_Non_Payé*Valeurs_Entrées,Date_Paiement,""), "")</f>
        <v/>
      </c>
      <c r="D189" s="192" t="str">
        <f ca="1">IFERROR(IF(Prêt_Non_Payé*Valeurs_Entrées,Solde_Départ,""), "")</f>
        <v/>
      </c>
      <c r="E189" s="192" t="str">
        <f ca="1">IFERROR(IF(Prêt_Non_Payé*Valeurs_Entrées,Paiement_Mensuel,""), "")</f>
        <v/>
      </c>
      <c r="F189" s="192" t="str">
        <f ca="1">IFERROR(IF(Prêt_Non_Payé*Valeurs_Entrées,Capital,""), "")</f>
        <v/>
      </c>
      <c r="G189" s="192" t="str">
        <f ca="1">IFERROR(IF(Prêt_Non_Payé*Valeurs_Entrées,Intérêts,""), "")</f>
        <v/>
      </c>
      <c r="H189" s="192" t="str">
        <f ca="1">IFERROR(IF(Prêt_Non_Payé*Valeurs_Entrées,Solde_Final,""), "")</f>
        <v/>
      </c>
    </row>
    <row r="190" spans="2:8" x14ac:dyDescent="0.3">
      <c r="B190" s="193" t="str">
        <f ca="1">IFERROR(IF(Prêt_Non_Payé*Valeurs_Entrées,Numéro_Paiement,""), "")</f>
        <v/>
      </c>
      <c r="C190" s="190" t="str">
        <f ca="1">IFERROR(IF(Prêt_Non_Payé*Valeurs_Entrées,Date_Paiement,""), "")</f>
        <v/>
      </c>
      <c r="D190" s="192" t="str">
        <f ca="1">IFERROR(IF(Prêt_Non_Payé*Valeurs_Entrées,Solde_Départ,""), "")</f>
        <v/>
      </c>
      <c r="E190" s="192" t="str">
        <f ca="1">IFERROR(IF(Prêt_Non_Payé*Valeurs_Entrées,Paiement_Mensuel,""), "")</f>
        <v/>
      </c>
      <c r="F190" s="192" t="str">
        <f ca="1">IFERROR(IF(Prêt_Non_Payé*Valeurs_Entrées,Capital,""), "")</f>
        <v/>
      </c>
      <c r="G190" s="192" t="str">
        <f ca="1">IFERROR(IF(Prêt_Non_Payé*Valeurs_Entrées,Intérêts,""), "")</f>
        <v/>
      </c>
      <c r="H190" s="192" t="str">
        <f ca="1">IFERROR(IF(Prêt_Non_Payé*Valeurs_Entrées,Solde_Final,""), "")</f>
        <v/>
      </c>
    </row>
    <row r="191" spans="2:8" x14ac:dyDescent="0.3">
      <c r="B191" s="193" t="str">
        <f ca="1">IFERROR(IF(Prêt_Non_Payé*Valeurs_Entrées,Numéro_Paiement,""), "")</f>
        <v/>
      </c>
      <c r="C191" s="190" t="str">
        <f ca="1">IFERROR(IF(Prêt_Non_Payé*Valeurs_Entrées,Date_Paiement,""), "")</f>
        <v/>
      </c>
      <c r="D191" s="192" t="str">
        <f ca="1">IFERROR(IF(Prêt_Non_Payé*Valeurs_Entrées,Solde_Départ,""), "")</f>
        <v/>
      </c>
      <c r="E191" s="192" t="str">
        <f ca="1">IFERROR(IF(Prêt_Non_Payé*Valeurs_Entrées,Paiement_Mensuel,""), "")</f>
        <v/>
      </c>
      <c r="F191" s="192" t="str">
        <f ca="1">IFERROR(IF(Prêt_Non_Payé*Valeurs_Entrées,Capital,""), "")</f>
        <v/>
      </c>
      <c r="G191" s="192" t="str">
        <f ca="1">IFERROR(IF(Prêt_Non_Payé*Valeurs_Entrées,Intérêts,""), "")</f>
        <v/>
      </c>
      <c r="H191" s="192" t="str">
        <f ca="1">IFERROR(IF(Prêt_Non_Payé*Valeurs_Entrées,Solde_Final,""), "")</f>
        <v/>
      </c>
    </row>
    <row r="192" spans="2:8" x14ac:dyDescent="0.3">
      <c r="B192" s="193" t="str">
        <f ca="1">IFERROR(IF(Prêt_Non_Payé*Valeurs_Entrées,Numéro_Paiement,""), "")</f>
        <v/>
      </c>
      <c r="C192" s="190" t="str">
        <f ca="1">IFERROR(IF(Prêt_Non_Payé*Valeurs_Entrées,Date_Paiement,""), "")</f>
        <v/>
      </c>
      <c r="D192" s="192" t="str">
        <f ca="1">IFERROR(IF(Prêt_Non_Payé*Valeurs_Entrées,Solde_Départ,""), "")</f>
        <v/>
      </c>
      <c r="E192" s="192" t="str">
        <f ca="1">IFERROR(IF(Prêt_Non_Payé*Valeurs_Entrées,Paiement_Mensuel,""), "")</f>
        <v/>
      </c>
      <c r="F192" s="192" t="str">
        <f ca="1">IFERROR(IF(Prêt_Non_Payé*Valeurs_Entrées,Capital,""), "")</f>
        <v/>
      </c>
      <c r="G192" s="192" t="str">
        <f ca="1">IFERROR(IF(Prêt_Non_Payé*Valeurs_Entrées,Intérêts,""), "")</f>
        <v/>
      </c>
      <c r="H192" s="192" t="str">
        <f ca="1">IFERROR(IF(Prêt_Non_Payé*Valeurs_Entrées,Solde_Final,""), "")</f>
        <v/>
      </c>
    </row>
    <row r="193" spans="2:8" x14ac:dyDescent="0.3">
      <c r="B193" s="193" t="str">
        <f ca="1">IFERROR(IF(Prêt_Non_Payé*Valeurs_Entrées,Numéro_Paiement,""), "")</f>
        <v/>
      </c>
      <c r="C193" s="190" t="str">
        <f ca="1">IFERROR(IF(Prêt_Non_Payé*Valeurs_Entrées,Date_Paiement,""), "")</f>
        <v/>
      </c>
      <c r="D193" s="192" t="str">
        <f ca="1">IFERROR(IF(Prêt_Non_Payé*Valeurs_Entrées,Solde_Départ,""), "")</f>
        <v/>
      </c>
      <c r="E193" s="192" t="str">
        <f ca="1">IFERROR(IF(Prêt_Non_Payé*Valeurs_Entrées,Paiement_Mensuel,""), "")</f>
        <v/>
      </c>
      <c r="F193" s="192" t="str">
        <f ca="1">IFERROR(IF(Prêt_Non_Payé*Valeurs_Entrées,Capital,""), "")</f>
        <v/>
      </c>
      <c r="G193" s="192" t="str">
        <f ca="1">IFERROR(IF(Prêt_Non_Payé*Valeurs_Entrées,Intérêts,""), "")</f>
        <v/>
      </c>
      <c r="H193" s="192" t="str">
        <f ca="1">IFERROR(IF(Prêt_Non_Payé*Valeurs_Entrées,Solde_Final,""), "")</f>
        <v/>
      </c>
    </row>
    <row r="194" spans="2:8" x14ac:dyDescent="0.3">
      <c r="B194" s="193" t="str">
        <f ca="1">IFERROR(IF(Prêt_Non_Payé*Valeurs_Entrées,Numéro_Paiement,""), "")</f>
        <v/>
      </c>
      <c r="C194" s="190" t="str">
        <f ca="1">IFERROR(IF(Prêt_Non_Payé*Valeurs_Entrées,Date_Paiement,""), "")</f>
        <v/>
      </c>
      <c r="D194" s="192" t="str">
        <f ca="1">IFERROR(IF(Prêt_Non_Payé*Valeurs_Entrées,Solde_Départ,""), "")</f>
        <v/>
      </c>
      <c r="E194" s="192" t="str">
        <f ca="1">IFERROR(IF(Prêt_Non_Payé*Valeurs_Entrées,Paiement_Mensuel,""), "")</f>
        <v/>
      </c>
      <c r="F194" s="192" t="str">
        <f ca="1">IFERROR(IF(Prêt_Non_Payé*Valeurs_Entrées,Capital,""), "")</f>
        <v/>
      </c>
      <c r="G194" s="192" t="str">
        <f ca="1">IFERROR(IF(Prêt_Non_Payé*Valeurs_Entrées,Intérêts,""), "")</f>
        <v/>
      </c>
      <c r="H194" s="192" t="str">
        <f ca="1">IFERROR(IF(Prêt_Non_Payé*Valeurs_Entrées,Solde_Final,""), "")</f>
        <v/>
      </c>
    </row>
    <row r="195" spans="2:8" x14ac:dyDescent="0.3">
      <c r="B195" s="193" t="str">
        <f ca="1">IFERROR(IF(Prêt_Non_Payé*Valeurs_Entrées,Numéro_Paiement,""), "")</f>
        <v/>
      </c>
      <c r="C195" s="190" t="str">
        <f ca="1">IFERROR(IF(Prêt_Non_Payé*Valeurs_Entrées,Date_Paiement,""), "")</f>
        <v/>
      </c>
      <c r="D195" s="192" t="str">
        <f ca="1">IFERROR(IF(Prêt_Non_Payé*Valeurs_Entrées,Solde_Départ,""), "")</f>
        <v/>
      </c>
      <c r="E195" s="192" t="str">
        <f ca="1">IFERROR(IF(Prêt_Non_Payé*Valeurs_Entrées,Paiement_Mensuel,""), "")</f>
        <v/>
      </c>
      <c r="F195" s="192" t="str">
        <f ca="1">IFERROR(IF(Prêt_Non_Payé*Valeurs_Entrées,Capital,""), "")</f>
        <v/>
      </c>
      <c r="G195" s="192" t="str">
        <f ca="1">IFERROR(IF(Prêt_Non_Payé*Valeurs_Entrées,Intérêts,""), "")</f>
        <v/>
      </c>
      <c r="H195" s="192" t="str">
        <f ca="1">IFERROR(IF(Prêt_Non_Payé*Valeurs_Entrées,Solde_Final,""), "")</f>
        <v/>
      </c>
    </row>
    <row r="196" spans="2:8" x14ac:dyDescent="0.3">
      <c r="B196" s="193" t="str">
        <f ca="1">IFERROR(IF(Prêt_Non_Payé*Valeurs_Entrées,Numéro_Paiement,""), "")</f>
        <v/>
      </c>
      <c r="C196" s="190" t="str">
        <f ca="1">IFERROR(IF(Prêt_Non_Payé*Valeurs_Entrées,Date_Paiement,""), "")</f>
        <v/>
      </c>
      <c r="D196" s="192" t="str">
        <f ca="1">IFERROR(IF(Prêt_Non_Payé*Valeurs_Entrées,Solde_Départ,""), "")</f>
        <v/>
      </c>
      <c r="E196" s="192" t="str">
        <f ca="1">IFERROR(IF(Prêt_Non_Payé*Valeurs_Entrées,Paiement_Mensuel,""), "")</f>
        <v/>
      </c>
      <c r="F196" s="192" t="str">
        <f ca="1">IFERROR(IF(Prêt_Non_Payé*Valeurs_Entrées,Capital,""), "")</f>
        <v/>
      </c>
      <c r="G196" s="192" t="str">
        <f ca="1">IFERROR(IF(Prêt_Non_Payé*Valeurs_Entrées,Intérêts,""), "")</f>
        <v/>
      </c>
      <c r="H196" s="192" t="str">
        <f ca="1">IFERROR(IF(Prêt_Non_Payé*Valeurs_Entrées,Solde_Final,""), "")</f>
        <v/>
      </c>
    </row>
    <row r="197" spans="2:8" x14ac:dyDescent="0.3">
      <c r="B197" s="193" t="str">
        <f ca="1">IFERROR(IF(Prêt_Non_Payé*Valeurs_Entrées,Numéro_Paiement,""), "")</f>
        <v/>
      </c>
      <c r="C197" s="190" t="str">
        <f ca="1">IFERROR(IF(Prêt_Non_Payé*Valeurs_Entrées,Date_Paiement,""), "")</f>
        <v/>
      </c>
      <c r="D197" s="192" t="str">
        <f ca="1">IFERROR(IF(Prêt_Non_Payé*Valeurs_Entrées,Solde_Départ,""), "")</f>
        <v/>
      </c>
      <c r="E197" s="192" t="str">
        <f ca="1">IFERROR(IF(Prêt_Non_Payé*Valeurs_Entrées,Paiement_Mensuel,""), "")</f>
        <v/>
      </c>
      <c r="F197" s="192" t="str">
        <f ca="1">IFERROR(IF(Prêt_Non_Payé*Valeurs_Entrées,Capital,""), "")</f>
        <v/>
      </c>
      <c r="G197" s="192" t="str">
        <f ca="1">IFERROR(IF(Prêt_Non_Payé*Valeurs_Entrées,Intérêts,""), "")</f>
        <v/>
      </c>
      <c r="H197" s="192" t="str">
        <f ca="1">IFERROR(IF(Prêt_Non_Payé*Valeurs_Entrées,Solde_Final,""), "")</f>
        <v/>
      </c>
    </row>
    <row r="198" spans="2:8" x14ac:dyDescent="0.3">
      <c r="B198" s="193" t="str">
        <f ca="1">IFERROR(IF(Prêt_Non_Payé*Valeurs_Entrées,Numéro_Paiement,""), "")</f>
        <v/>
      </c>
      <c r="C198" s="190" t="str">
        <f ca="1">IFERROR(IF(Prêt_Non_Payé*Valeurs_Entrées,Date_Paiement,""), "")</f>
        <v/>
      </c>
      <c r="D198" s="192" t="str">
        <f ca="1">IFERROR(IF(Prêt_Non_Payé*Valeurs_Entrées,Solde_Départ,""), "")</f>
        <v/>
      </c>
      <c r="E198" s="192" t="str">
        <f ca="1">IFERROR(IF(Prêt_Non_Payé*Valeurs_Entrées,Paiement_Mensuel,""), "")</f>
        <v/>
      </c>
      <c r="F198" s="192" t="str">
        <f ca="1">IFERROR(IF(Prêt_Non_Payé*Valeurs_Entrées,Capital,""), "")</f>
        <v/>
      </c>
      <c r="G198" s="192" t="str">
        <f ca="1">IFERROR(IF(Prêt_Non_Payé*Valeurs_Entrées,Intérêts,""), "")</f>
        <v/>
      </c>
      <c r="H198" s="192" t="str">
        <f ca="1">IFERROR(IF(Prêt_Non_Payé*Valeurs_Entrées,Solde_Final,""), "")</f>
        <v/>
      </c>
    </row>
    <row r="199" spans="2:8" x14ac:dyDescent="0.3">
      <c r="B199" s="193" t="str">
        <f ca="1">IFERROR(IF(Prêt_Non_Payé*Valeurs_Entrées,Numéro_Paiement,""), "")</f>
        <v/>
      </c>
      <c r="C199" s="190" t="str">
        <f ca="1">IFERROR(IF(Prêt_Non_Payé*Valeurs_Entrées,Date_Paiement,""), "")</f>
        <v/>
      </c>
      <c r="D199" s="192" t="str">
        <f ca="1">IFERROR(IF(Prêt_Non_Payé*Valeurs_Entrées,Solde_Départ,""), "")</f>
        <v/>
      </c>
      <c r="E199" s="192" t="str">
        <f ca="1">IFERROR(IF(Prêt_Non_Payé*Valeurs_Entrées,Paiement_Mensuel,""), "")</f>
        <v/>
      </c>
      <c r="F199" s="192" t="str">
        <f ca="1">IFERROR(IF(Prêt_Non_Payé*Valeurs_Entrées,Capital,""), "")</f>
        <v/>
      </c>
      <c r="G199" s="192" t="str">
        <f ca="1">IFERROR(IF(Prêt_Non_Payé*Valeurs_Entrées,Intérêts,""), "")</f>
        <v/>
      </c>
      <c r="H199" s="192" t="str">
        <f ca="1">IFERROR(IF(Prêt_Non_Payé*Valeurs_Entrées,Solde_Final,""), "")</f>
        <v/>
      </c>
    </row>
    <row r="200" spans="2:8" x14ac:dyDescent="0.3">
      <c r="B200" s="193" t="str">
        <f ca="1">IFERROR(IF(Prêt_Non_Payé*Valeurs_Entrées,Numéro_Paiement,""), "")</f>
        <v/>
      </c>
      <c r="C200" s="190" t="str">
        <f ca="1">IFERROR(IF(Prêt_Non_Payé*Valeurs_Entrées,Date_Paiement,""), "")</f>
        <v/>
      </c>
      <c r="D200" s="192" t="str">
        <f ca="1">IFERROR(IF(Prêt_Non_Payé*Valeurs_Entrées,Solde_Départ,""), "")</f>
        <v/>
      </c>
      <c r="E200" s="192" t="str">
        <f ca="1">IFERROR(IF(Prêt_Non_Payé*Valeurs_Entrées,Paiement_Mensuel,""), "")</f>
        <v/>
      </c>
      <c r="F200" s="192" t="str">
        <f ca="1">IFERROR(IF(Prêt_Non_Payé*Valeurs_Entrées,Capital,""), "")</f>
        <v/>
      </c>
      <c r="G200" s="192" t="str">
        <f ca="1">IFERROR(IF(Prêt_Non_Payé*Valeurs_Entrées,Intérêts,""), "")</f>
        <v/>
      </c>
      <c r="H200" s="192" t="str">
        <f ca="1">IFERROR(IF(Prêt_Non_Payé*Valeurs_Entrées,Solde_Final,""), "")</f>
        <v/>
      </c>
    </row>
    <row r="201" spans="2:8" x14ac:dyDescent="0.3">
      <c r="B201" s="193" t="str">
        <f ca="1">IFERROR(IF(Prêt_Non_Payé*Valeurs_Entrées,Numéro_Paiement,""), "")</f>
        <v/>
      </c>
      <c r="C201" s="190" t="str">
        <f ca="1">IFERROR(IF(Prêt_Non_Payé*Valeurs_Entrées,Date_Paiement,""), "")</f>
        <v/>
      </c>
      <c r="D201" s="192" t="str">
        <f ca="1">IFERROR(IF(Prêt_Non_Payé*Valeurs_Entrées,Solde_Départ,""), "")</f>
        <v/>
      </c>
      <c r="E201" s="192" t="str">
        <f ca="1">IFERROR(IF(Prêt_Non_Payé*Valeurs_Entrées,Paiement_Mensuel,""), "")</f>
        <v/>
      </c>
      <c r="F201" s="192" t="str">
        <f ca="1">IFERROR(IF(Prêt_Non_Payé*Valeurs_Entrées,Capital,""), "")</f>
        <v/>
      </c>
      <c r="G201" s="192" t="str">
        <f ca="1">IFERROR(IF(Prêt_Non_Payé*Valeurs_Entrées,Intérêts,""), "")</f>
        <v/>
      </c>
      <c r="H201" s="192" t="str">
        <f ca="1">IFERROR(IF(Prêt_Non_Payé*Valeurs_Entrées,Solde_Final,""), "")</f>
        <v/>
      </c>
    </row>
    <row r="202" spans="2:8" x14ac:dyDescent="0.3">
      <c r="B202" s="193" t="str">
        <f ca="1">IFERROR(IF(Prêt_Non_Payé*Valeurs_Entrées,Numéro_Paiement,""), "")</f>
        <v/>
      </c>
      <c r="C202" s="190" t="str">
        <f ca="1">IFERROR(IF(Prêt_Non_Payé*Valeurs_Entrées,Date_Paiement,""), "")</f>
        <v/>
      </c>
      <c r="D202" s="192" t="str">
        <f ca="1">IFERROR(IF(Prêt_Non_Payé*Valeurs_Entrées,Solde_Départ,""), "")</f>
        <v/>
      </c>
      <c r="E202" s="192" t="str">
        <f ca="1">IFERROR(IF(Prêt_Non_Payé*Valeurs_Entrées,Paiement_Mensuel,""), "")</f>
        <v/>
      </c>
      <c r="F202" s="192" t="str">
        <f ca="1">IFERROR(IF(Prêt_Non_Payé*Valeurs_Entrées,Capital,""), "")</f>
        <v/>
      </c>
      <c r="G202" s="192" t="str">
        <f ca="1">IFERROR(IF(Prêt_Non_Payé*Valeurs_Entrées,Intérêts,""), "")</f>
        <v/>
      </c>
      <c r="H202" s="192" t="str">
        <f ca="1">IFERROR(IF(Prêt_Non_Payé*Valeurs_Entrées,Solde_Final,""), "")</f>
        <v/>
      </c>
    </row>
    <row r="203" spans="2:8" x14ac:dyDescent="0.3">
      <c r="B203" s="193" t="str">
        <f ca="1">IFERROR(IF(Prêt_Non_Payé*Valeurs_Entrées,Numéro_Paiement,""), "")</f>
        <v/>
      </c>
      <c r="C203" s="190" t="str">
        <f ca="1">IFERROR(IF(Prêt_Non_Payé*Valeurs_Entrées,Date_Paiement,""), "")</f>
        <v/>
      </c>
      <c r="D203" s="192" t="str">
        <f ca="1">IFERROR(IF(Prêt_Non_Payé*Valeurs_Entrées,Solde_Départ,""), "")</f>
        <v/>
      </c>
      <c r="E203" s="192" t="str">
        <f ca="1">IFERROR(IF(Prêt_Non_Payé*Valeurs_Entrées,Paiement_Mensuel,""), "")</f>
        <v/>
      </c>
      <c r="F203" s="192" t="str">
        <f ca="1">IFERROR(IF(Prêt_Non_Payé*Valeurs_Entrées,Capital,""), "")</f>
        <v/>
      </c>
      <c r="G203" s="192" t="str">
        <f ca="1">IFERROR(IF(Prêt_Non_Payé*Valeurs_Entrées,Intérêts,""), "")</f>
        <v/>
      </c>
      <c r="H203" s="192" t="str">
        <f ca="1">IFERROR(IF(Prêt_Non_Payé*Valeurs_Entrées,Solde_Final,""), "")</f>
        <v/>
      </c>
    </row>
    <row r="204" spans="2:8" x14ac:dyDescent="0.3">
      <c r="B204" s="193" t="str">
        <f ca="1">IFERROR(IF(Prêt_Non_Payé*Valeurs_Entrées,Numéro_Paiement,""), "")</f>
        <v/>
      </c>
      <c r="C204" s="190" t="str">
        <f ca="1">IFERROR(IF(Prêt_Non_Payé*Valeurs_Entrées,Date_Paiement,""), "")</f>
        <v/>
      </c>
      <c r="D204" s="192" t="str">
        <f ca="1">IFERROR(IF(Prêt_Non_Payé*Valeurs_Entrées,Solde_Départ,""), "")</f>
        <v/>
      </c>
      <c r="E204" s="192" t="str">
        <f ca="1">IFERROR(IF(Prêt_Non_Payé*Valeurs_Entrées,Paiement_Mensuel,""), "")</f>
        <v/>
      </c>
      <c r="F204" s="192" t="str">
        <f ca="1">IFERROR(IF(Prêt_Non_Payé*Valeurs_Entrées,Capital,""), "")</f>
        <v/>
      </c>
      <c r="G204" s="192" t="str">
        <f ca="1">IFERROR(IF(Prêt_Non_Payé*Valeurs_Entrées,Intérêts,""), "")</f>
        <v/>
      </c>
      <c r="H204" s="192" t="str">
        <f ca="1">IFERROR(IF(Prêt_Non_Payé*Valeurs_Entrées,Solde_Final,""), "")</f>
        <v/>
      </c>
    </row>
    <row r="205" spans="2:8" x14ac:dyDescent="0.3">
      <c r="B205" s="193" t="str">
        <f ca="1">IFERROR(IF(Prêt_Non_Payé*Valeurs_Entrées,Numéro_Paiement,""), "")</f>
        <v/>
      </c>
      <c r="C205" s="190" t="str">
        <f ca="1">IFERROR(IF(Prêt_Non_Payé*Valeurs_Entrées,Date_Paiement,""), "")</f>
        <v/>
      </c>
      <c r="D205" s="192" t="str">
        <f ca="1">IFERROR(IF(Prêt_Non_Payé*Valeurs_Entrées,Solde_Départ,""), "")</f>
        <v/>
      </c>
      <c r="E205" s="192" t="str">
        <f ca="1">IFERROR(IF(Prêt_Non_Payé*Valeurs_Entrées,Paiement_Mensuel,""), "")</f>
        <v/>
      </c>
      <c r="F205" s="192" t="str">
        <f ca="1">IFERROR(IF(Prêt_Non_Payé*Valeurs_Entrées,Capital,""), "")</f>
        <v/>
      </c>
      <c r="G205" s="192" t="str">
        <f ca="1">IFERROR(IF(Prêt_Non_Payé*Valeurs_Entrées,Intérêts,""), "")</f>
        <v/>
      </c>
      <c r="H205" s="192" t="str">
        <f ca="1">IFERROR(IF(Prêt_Non_Payé*Valeurs_Entrées,Solde_Final,""), "")</f>
        <v/>
      </c>
    </row>
    <row r="206" spans="2:8" x14ac:dyDescent="0.3">
      <c r="B206" s="193" t="str">
        <f ca="1">IFERROR(IF(Prêt_Non_Payé*Valeurs_Entrées,Numéro_Paiement,""), "")</f>
        <v/>
      </c>
      <c r="C206" s="190" t="str">
        <f ca="1">IFERROR(IF(Prêt_Non_Payé*Valeurs_Entrées,Date_Paiement,""), "")</f>
        <v/>
      </c>
      <c r="D206" s="192" t="str">
        <f ca="1">IFERROR(IF(Prêt_Non_Payé*Valeurs_Entrées,Solde_Départ,""), "")</f>
        <v/>
      </c>
      <c r="E206" s="192" t="str">
        <f ca="1">IFERROR(IF(Prêt_Non_Payé*Valeurs_Entrées,Paiement_Mensuel,""), "")</f>
        <v/>
      </c>
      <c r="F206" s="192" t="str">
        <f ca="1">IFERROR(IF(Prêt_Non_Payé*Valeurs_Entrées,Capital,""), "")</f>
        <v/>
      </c>
      <c r="G206" s="192" t="str">
        <f ca="1">IFERROR(IF(Prêt_Non_Payé*Valeurs_Entrées,Intérêts,""), "")</f>
        <v/>
      </c>
      <c r="H206" s="192" t="str">
        <f ca="1">IFERROR(IF(Prêt_Non_Payé*Valeurs_Entrées,Solde_Final,""), "")</f>
        <v/>
      </c>
    </row>
    <row r="207" spans="2:8" x14ac:dyDescent="0.3">
      <c r="B207" s="193" t="str">
        <f ca="1">IFERROR(IF(Prêt_Non_Payé*Valeurs_Entrées,Numéro_Paiement,""), "")</f>
        <v/>
      </c>
      <c r="C207" s="190" t="str">
        <f ca="1">IFERROR(IF(Prêt_Non_Payé*Valeurs_Entrées,Date_Paiement,""), "")</f>
        <v/>
      </c>
      <c r="D207" s="192" t="str">
        <f ca="1">IFERROR(IF(Prêt_Non_Payé*Valeurs_Entrées,Solde_Départ,""), "")</f>
        <v/>
      </c>
      <c r="E207" s="192" t="str">
        <f ca="1">IFERROR(IF(Prêt_Non_Payé*Valeurs_Entrées,Paiement_Mensuel,""), "")</f>
        <v/>
      </c>
      <c r="F207" s="192" t="str">
        <f ca="1">IFERROR(IF(Prêt_Non_Payé*Valeurs_Entrées,Capital,""), "")</f>
        <v/>
      </c>
      <c r="G207" s="192" t="str">
        <f ca="1">IFERROR(IF(Prêt_Non_Payé*Valeurs_Entrées,Intérêts,""), "")</f>
        <v/>
      </c>
      <c r="H207" s="192" t="str">
        <f ca="1">IFERROR(IF(Prêt_Non_Payé*Valeurs_Entrées,Solde_Final,""), "")</f>
        <v/>
      </c>
    </row>
    <row r="208" spans="2:8" x14ac:dyDescent="0.3">
      <c r="B208" s="193" t="str">
        <f ca="1">IFERROR(IF(Prêt_Non_Payé*Valeurs_Entrées,Numéro_Paiement,""), "")</f>
        <v/>
      </c>
      <c r="C208" s="190" t="str">
        <f ca="1">IFERROR(IF(Prêt_Non_Payé*Valeurs_Entrées,Date_Paiement,""), "")</f>
        <v/>
      </c>
      <c r="D208" s="192" t="str">
        <f ca="1">IFERROR(IF(Prêt_Non_Payé*Valeurs_Entrées,Solde_Départ,""), "")</f>
        <v/>
      </c>
      <c r="E208" s="192" t="str">
        <f ca="1">IFERROR(IF(Prêt_Non_Payé*Valeurs_Entrées,Paiement_Mensuel,""), "")</f>
        <v/>
      </c>
      <c r="F208" s="192" t="str">
        <f ca="1">IFERROR(IF(Prêt_Non_Payé*Valeurs_Entrées,Capital,""), "")</f>
        <v/>
      </c>
      <c r="G208" s="192" t="str">
        <f ca="1">IFERROR(IF(Prêt_Non_Payé*Valeurs_Entrées,Intérêts,""), "")</f>
        <v/>
      </c>
      <c r="H208" s="192" t="str">
        <f ca="1">IFERROR(IF(Prêt_Non_Payé*Valeurs_Entrées,Solde_Final,""), "")</f>
        <v/>
      </c>
    </row>
    <row r="209" spans="2:8" x14ac:dyDescent="0.3">
      <c r="B209" s="193" t="str">
        <f ca="1">IFERROR(IF(Prêt_Non_Payé*Valeurs_Entrées,Numéro_Paiement,""), "")</f>
        <v/>
      </c>
      <c r="C209" s="190" t="str">
        <f ca="1">IFERROR(IF(Prêt_Non_Payé*Valeurs_Entrées,Date_Paiement,""), "")</f>
        <v/>
      </c>
      <c r="D209" s="192" t="str">
        <f ca="1">IFERROR(IF(Prêt_Non_Payé*Valeurs_Entrées,Solde_Départ,""), "")</f>
        <v/>
      </c>
      <c r="E209" s="192" t="str">
        <f ca="1">IFERROR(IF(Prêt_Non_Payé*Valeurs_Entrées,Paiement_Mensuel,""), "")</f>
        <v/>
      </c>
      <c r="F209" s="192" t="str">
        <f ca="1">IFERROR(IF(Prêt_Non_Payé*Valeurs_Entrées,Capital,""), "")</f>
        <v/>
      </c>
      <c r="G209" s="192" t="str">
        <f ca="1">IFERROR(IF(Prêt_Non_Payé*Valeurs_Entrées,Intérêts,""), "")</f>
        <v/>
      </c>
      <c r="H209" s="192" t="str">
        <f ca="1">IFERROR(IF(Prêt_Non_Payé*Valeurs_Entrées,Solde_Final,""), "")</f>
        <v/>
      </c>
    </row>
    <row r="210" spans="2:8" x14ac:dyDescent="0.3">
      <c r="B210" s="193" t="str">
        <f ca="1">IFERROR(IF(Prêt_Non_Payé*Valeurs_Entrées,Numéro_Paiement,""), "")</f>
        <v/>
      </c>
      <c r="C210" s="190" t="str">
        <f ca="1">IFERROR(IF(Prêt_Non_Payé*Valeurs_Entrées,Date_Paiement,""), "")</f>
        <v/>
      </c>
      <c r="D210" s="192" t="str">
        <f ca="1">IFERROR(IF(Prêt_Non_Payé*Valeurs_Entrées,Solde_Départ,""), "")</f>
        <v/>
      </c>
      <c r="E210" s="192" t="str">
        <f ca="1">IFERROR(IF(Prêt_Non_Payé*Valeurs_Entrées,Paiement_Mensuel,""), "")</f>
        <v/>
      </c>
      <c r="F210" s="192" t="str">
        <f ca="1">IFERROR(IF(Prêt_Non_Payé*Valeurs_Entrées,Capital,""), "")</f>
        <v/>
      </c>
      <c r="G210" s="192" t="str">
        <f ca="1">IFERROR(IF(Prêt_Non_Payé*Valeurs_Entrées,Intérêts,""), "")</f>
        <v/>
      </c>
      <c r="H210" s="192" t="str">
        <f ca="1">IFERROR(IF(Prêt_Non_Payé*Valeurs_Entrées,Solde_Final,""), "")</f>
        <v/>
      </c>
    </row>
    <row r="211" spans="2:8" x14ac:dyDescent="0.3">
      <c r="B211" s="193" t="str">
        <f ca="1">IFERROR(IF(Prêt_Non_Payé*Valeurs_Entrées,Numéro_Paiement,""), "")</f>
        <v/>
      </c>
      <c r="C211" s="190" t="str">
        <f ca="1">IFERROR(IF(Prêt_Non_Payé*Valeurs_Entrées,Date_Paiement,""), "")</f>
        <v/>
      </c>
      <c r="D211" s="192" t="str">
        <f ca="1">IFERROR(IF(Prêt_Non_Payé*Valeurs_Entrées,Solde_Départ,""), "")</f>
        <v/>
      </c>
      <c r="E211" s="192" t="str">
        <f ca="1">IFERROR(IF(Prêt_Non_Payé*Valeurs_Entrées,Paiement_Mensuel,""), "")</f>
        <v/>
      </c>
      <c r="F211" s="192" t="str">
        <f ca="1">IFERROR(IF(Prêt_Non_Payé*Valeurs_Entrées,Capital,""), "")</f>
        <v/>
      </c>
      <c r="G211" s="192" t="str">
        <f ca="1">IFERROR(IF(Prêt_Non_Payé*Valeurs_Entrées,Intérêts,""), "")</f>
        <v/>
      </c>
      <c r="H211" s="192" t="str">
        <f ca="1">IFERROR(IF(Prêt_Non_Payé*Valeurs_Entrées,Solde_Final,""), "")</f>
        <v/>
      </c>
    </row>
    <row r="212" spans="2:8" x14ac:dyDescent="0.3">
      <c r="B212" s="193" t="str">
        <f ca="1">IFERROR(IF(Prêt_Non_Payé*Valeurs_Entrées,Numéro_Paiement,""), "")</f>
        <v/>
      </c>
      <c r="C212" s="190" t="str">
        <f ca="1">IFERROR(IF(Prêt_Non_Payé*Valeurs_Entrées,Date_Paiement,""), "")</f>
        <v/>
      </c>
      <c r="D212" s="192" t="str">
        <f ca="1">IFERROR(IF(Prêt_Non_Payé*Valeurs_Entrées,Solde_Départ,""), "")</f>
        <v/>
      </c>
      <c r="E212" s="192" t="str">
        <f ca="1">IFERROR(IF(Prêt_Non_Payé*Valeurs_Entrées,Paiement_Mensuel,""), "")</f>
        <v/>
      </c>
      <c r="F212" s="192" t="str">
        <f ca="1">IFERROR(IF(Prêt_Non_Payé*Valeurs_Entrées,Capital,""), "")</f>
        <v/>
      </c>
      <c r="G212" s="192" t="str">
        <f ca="1">IFERROR(IF(Prêt_Non_Payé*Valeurs_Entrées,Intérêts,""), "")</f>
        <v/>
      </c>
      <c r="H212" s="192" t="str">
        <f ca="1">IFERROR(IF(Prêt_Non_Payé*Valeurs_Entrées,Solde_Final,""), "")</f>
        <v/>
      </c>
    </row>
    <row r="213" spans="2:8" x14ac:dyDescent="0.3">
      <c r="B213" s="193" t="str">
        <f ca="1">IFERROR(IF(Prêt_Non_Payé*Valeurs_Entrées,Numéro_Paiement,""), "")</f>
        <v/>
      </c>
      <c r="C213" s="190" t="str">
        <f ca="1">IFERROR(IF(Prêt_Non_Payé*Valeurs_Entrées,Date_Paiement,""), "")</f>
        <v/>
      </c>
      <c r="D213" s="192" t="str">
        <f ca="1">IFERROR(IF(Prêt_Non_Payé*Valeurs_Entrées,Solde_Départ,""), "")</f>
        <v/>
      </c>
      <c r="E213" s="192" t="str">
        <f ca="1">IFERROR(IF(Prêt_Non_Payé*Valeurs_Entrées,Paiement_Mensuel,""), "")</f>
        <v/>
      </c>
      <c r="F213" s="192" t="str">
        <f ca="1">IFERROR(IF(Prêt_Non_Payé*Valeurs_Entrées,Capital,""), "")</f>
        <v/>
      </c>
      <c r="G213" s="192" t="str">
        <f ca="1">IFERROR(IF(Prêt_Non_Payé*Valeurs_Entrées,Intérêts,""), "")</f>
        <v/>
      </c>
      <c r="H213" s="192" t="str">
        <f ca="1">IFERROR(IF(Prêt_Non_Payé*Valeurs_Entrées,Solde_Final,""), "")</f>
        <v/>
      </c>
    </row>
    <row r="214" spans="2:8" x14ac:dyDescent="0.3">
      <c r="B214" s="193" t="str">
        <f ca="1">IFERROR(IF(Prêt_Non_Payé*Valeurs_Entrées,Numéro_Paiement,""), "")</f>
        <v/>
      </c>
      <c r="C214" s="190" t="str">
        <f ca="1">IFERROR(IF(Prêt_Non_Payé*Valeurs_Entrées,Date_Paiement,""), "")</f>
        <v/>
      </c>
      <c r="D214" s="192" t="str">
        <f ca="1">IFERROR(IF(Prêt_Non_Payé*Valeurs_Entrées,Solde_Départ,""), "")</f>
        <v/>
      </c>
      <c r="E214" s="192" t="str">
        <f ca="1">IFERROR(IF(Prêt_Non_Payé*Valeurs_Entrées,Paiement_Mensuel,""), "")</f>
        <v/>
      </c>
      <c r="F214" s="192" t="str">
        <f ca="1">IFERROR(IF(Prêt_Non_Payé*Valeurs_Entrées,Capital,""), "")</f>
        <v/>
      </c>
      <c r="G214" s="192" t="str">
        <f ca="1">IFERROR(IF(Prêt_Non_Payé*Valeurs_Entrées,Intérêts,""), "")</f>
        <v/>
      </c>
      <c r="H214" s="192" t="str">
        <f ca="1">IFERROR(IF(Prêt_Non_Payé*Valeurs_Entrées,Solde_Final,""), "")</f>
        <v/>
      </c>
    </row>
    <row r="215" spans="2:8" x14ac:dyDescent="0.3">
      <c r="B215" s="193" t="str">
        <f ca="1">IFERROR(IF(Prêt_Non_Payé*Valeurs_Entrées,Numéro_Paiement,""), "")</f>
        <v/>
      </c>
      <c r="C215" s="190" t="str">
        <f ca="1">IFERROR(IF(Prêt_Non_Payé*Valeurs_Entrées,Date_Paiement,""), "")</f>
        <v/>
      </c>
      <c r="D215" s="192" t="str">
        <f ca="1">IFERROR(IF(Prêt_Non_Payé*Valeurs_Entrées,Solde_Départ,""), "")</f>
        <v/>
      </c>
      <c r="E215" s="192" t="str">
        <f ca="1">IFERROR(IF(Prêt_Non_Payé*Valeurs_Entrées,Paiement_Mensuel,""), "")</f>
        <v/>
      </c>
      <c r="F215" s="192" t="str">
        <f ca="1">IFERROR(IF(Prêt_Non_Payé*Valeurs_Entrées,Capital,""), "")</f>
        <v/>
      </c>
      <c r="G215" s="192" t="str">
        <f ca="1">IFERROR(IF(Prêt_Non_Payé*Valeurs_Entrées,Intérêts,""), "")</f>
        <v/>
      </c>
      <c r="H215" s="192" t="str">
        <f ca="1">IFERROR(IF(Prêt_Non_Payé*Valeurs_Entrées,Solde_Final,""), "")</f>
        <v/>
      </c>
    </row>
    <row r="216" spans="2:8" x14ac:dyDescent="0.3">
      <c r="B216" s="193" t="str">
        <f ca="1">IFERROR(IF(Prêt_Non_Payé*Valeurs_Entrées,Numéro_Paiement,""), "")</f>
        <v/>
      </c>
      <c r="C216" s="190" t="str">
        <f ca="1">IFERROR(IF(Prêt_Non_Payé*Valeurs_Entrées,Date_Paiement,""), "")</f>
        <v/>
      </c>
      <c r="D216" s="192" t="str">
        <f ca="1">IFERROR(IF(Prêt_Non_Payé*Valeurs_Entrées,Solde_Départ,""), "")</f>
        <v/>
      </c>
      <c r="E216" s="192" t="str">
        <f ca="1">IFERROR(IF(Prêt_Non_Payé*Valeurs_Entrées,Paiement_Mensuel,""), "")</f>
        <v/>
      </c>
      <c r="F216" s="192" t="str">
        <f ca="1">IFERROR(IF(Prêt_Non_Payé*Valeurs_Entrées,Capital,""), "")</f>
        <v/>
      </c>
      <c r="G216" s="192" t="str">
        <f ca="1">IFERROR(IF(Prêt_Non_Payé*Valeurs_Entrées,Intérêts,""), "")</f>
        <v/>
      </c>
      <c r="H216" s="192" t="str">
        <f ca="1">IFERROR(IF(Prêt_Non_Payé*Valeurs_Entrées,Solde_Final,""), "")</f>
        <v/>
      </c>
    </row>
    <row r="217" spans="2:8" x14ac:dyDescent="0.3">
      <c r="B217" s="193" t="str">
        <f ca="1">IFERROR(IF(Prêt_Non_Payé*Valeurs_Entrées,Numéro_Paiement,""), "")</f>
        <v/>
      </c>
      <c r="C217" s="190" t="str">
        <f ca="1">IFERROR(IF(Prêt_Non_Payé*Valeurs_Entrées,Date_Paiement,""), "")</f>
        <v/>
      </c>
      <c r="D217" s="192" t="str">
        <f ca="1">IFERROR(IF(Prêt_Non_Payé*Valeurs_Entrées,Solde_Départ,""), "")</f>
        <v/>
      </c>
      <c r="E217" s="192" t="str">
        <f ca="1">IFERROR(IF(Prêt_Non_Payé*Valeurs_Entrées,Paiement_Mensuel,""), "")</f>
        <v/>
      </c>
      <c r="F217" s="192" t="str">
        <f ca="1">IFERROR(IF(Prêt_Non_Payé*Valeurs_Entrées,Capital,""), "")</f>
        <v/>
      </c>
      <c r="G217" s="192" t="str">
        <f ca="1">IFERROR(IF(Prêt_Non_Payé*Valeurs_Entrées,Intérêts,""), "")</f>
        <v/>
      </c>
      <c r="H217" s="192" t="str">
        <f ca="1">IFERROR(IF(Prêt_Non_Payé*Valeurs_Entrées,Solde_Final,""), "")</f>
        <v/>
      </c>
    </row>
    <row r="218" spans="2:8" x14ac:dyDescent="0.3">
      <c r="B218" s="193" t="str">
        <f ca="1">IFERROR(IF(Prêt_Non_Payé*Valeurs_Entrées,Numéro_Paiement,""), "")</f>
        <v/>
      </c>
      <c r="C218" s="190" t="str">
        <f ca="1">IFERROR(IF(Prêt_Non_Payé*Valeurs_Entrées,Date_Paiement,""), "")</f>
        <v/>
      </c>
      <c r="D218" s="192" t="str">
        <f ca="1">IFERROR(IF(Prêt_Non_Payé*Valeurs_Entrées,Solde_Départ,""), "")</f>
        <v/>
      </c>
      <c r="E218" s="192" t="str">
        <f ca="1">IFERROR(IF(Prêt_Non_Payé*Valeurs_Entrées,Paiement_Mensuel,""), "")</f>
        <v/>
      </c>
      <c r="F218" s="192" t="str">
        <f ca="1">IFERROR(IF(Prêt_Non_Payé*Valeurs_Entrées,Capital,""), "")</f>
        <v/>
      </c>
      <c r="G218" s="192" t="str">
        <f ca="1">IFERROR(IF(Prêt_Non_Payé*Valeurs_Entrées,Intérêts,""), "")</f>
        <v/>
      </c>
      <c r="H218" s="192" t="str">
        <f ca="1">IFERROR(IF(Prêt_Non_Payé*Valeurs_Entrées,Solde_Final,""), "")</f>
        <v/>
      </c>
    </row>
    <row r="219" spans="2:8" x14ac:dyDescent="0.3">
      <c r="B219" s="193" t="str">
        <f ca="1">IFERROR(IF(Prêt_Non_Payé*Valeurs_Entrées,Numéro_Paiement,""), "")</f>
        <v/>
      </c>
      <c r="C219" s="190" t="str">
        <f ca="1">IFERROR(IF(Prêt_Non_Payé*Valeurs_Entrées,Date_Paiement,""), "")</f>
        <v/>
      </c>
      <c r="D219" s="192" t="str">
        <f ca="1">IFERROR(IF(Prêt_Non_Payé*Valeurs_Entrées,Solde_Départ,""), "")</f>
        <v/>
      </c>
      <c r="E219" s="192" t="str">
        <f ca="1">IFERROR(IF(Prêt_Non_Payé*Valeurs_Entrées,Paiement_Mensuel,""), "")</f>
        <v/>
      </c>
      <c r="F219" s="192" t="str">
        <f ca="1">IFERROR(IF(Prêt_Non_Payé*Valeurs_Entrées,Capital,""), "")</f>
        <v/>
      </c>
      <c r="G219" s="192" t="str">
        <f ca="1">IFERROR(IF(Prêt_Non_Payé*Valeurs_Entrées,Intérêts,""), "")</f>
        <v/>
      </c>
      <c r="H219" s="192" t="str">
        <f ca="1">IFERROR(IF(Prêt_Non_Payé*Valeurs_Entrées,Solde_Final,""), "")</f>
        <v/>
      </c>
    </row>
    <row r="220" spans="2:8" x14ac:dyDescent="0.3">
      <c r="B220" s="193" t="str">
        <f ca="1">IFERROR(IF(Prêt_Non_Payé*Valeurs_Entrées,Numéro_Paiement,""), "")</f>
        <v/>
      </c>
      <c r="C220" s="190" t="str">
        <f ca="1">IFERROR(IF(Prêt_Non_Payé*Valeurs_Entrées,Date_Paiement,""), "")</f>
        <v/>
      </c>
      <c r="D220" s="192" t="str">
        <f ca="1">IFERROR(IF(Prêt_Non_Payé*Valeurs_Entrées,Solde_Départ,""), "")</f>
        <v/>
      </c>
      <c r="E220" s="192" t="str">
        <f ca="1">IFERROR(IF(Prêt_Non_Payé*Valeurs_Entrées,Paiement_Mensuel,""), "")</f>
        <v/>
      </c>
      <c r="F220" s="192" t="str">
        <f ca="1">IFERROR(IF(Prêt_Non_Payé*Valeurs_Entrées,Capital,""), "")</f>
        <v/>
      </c>
      <c r="G220" s="192" t="str">
        <f ca="1">IFERROR(IF(Prêt_Non_Payé*Valeurs_Entrées,Intérêts,""), "")</f>
        <v/>
      </c>
      <c r="H220" s="192" t="str">
        <f ca="1">IFERROR(IF(Prêt_Non_Payé*Valeurs_Entrées,Solde_Final,""), "")</f>
        <v/>
      </c>
    </row>
    <row r="221" spans="2:8" x14ac:dyDescent="0.3">
      <c r="B221" s="193" t="str">
        <f ca="1">IFERROR(IF(Prêt_Non_Payé*Valeurs_Entrées,Numéro_Paiement,""), "")</f>
        <v/>
      </c>
      <c r="C221" s="190" t="str">
        <f ca="1">IFERROR(IF(Prêt_Non_Payé*Valeurs_Entrées,Date_Paiement,""), "")</f>
        <v/>
      </c>
      <c r="D221" s="192" t="str">
        <f ca="1">IFERROR(IF(Prêt_Non_Payé*Valeurs_Entrées,Solde_Départ,""), "")</f>
        <v/>
      </c>
      <c r="E221" s="192" t="str">
        <f ca="1">IFERROR(IF(Prêt_Non_Payé*Valeurs_Entrées,Paiement_Mensuel,""), "")</f>
        <v/>
      </c>
      <c r="F221" s="192" t="str">
        <f ca="1">IFERROR(IF(Prêt_Non_Payé*Valeurs_Entrées,Capital,""), "")</f>
        <v/>
      </c>
      <c r="G221" s="192" t="str">
        <f ca="1">IFERROR(IF(Prêt_Non_Payé*Valeurs_Entrées,Intérêts,""), "")</f>
        <v/>
      </c>
      <c r="H221" s="192" t="str">
        <f ca="1">IFERROR(IF(Prêt_Non_Payé*Valeurs_Entrées,Solde_Final,""), "")</f>
        <v/>
      </c>
    </row>
    <row r="222" spans="2:8" x14ac:dyDescent="0.3">
      <c r="B222" s="193" t="str">
        <f ca="1">IFERROR(IF(Prêt_Non_Payé*Valeurs_Entrées,Numéro_Paiement,""), "")</f>
        <v/>
      </c>
      <c r="C222" s="190" t="str">
        <f ca="1">IFERROR(IF(Prêt_Non_Payé*Valeurs_Entrées,Date_Paiement,""), "")</f>
        <v/>
      </c>
      <c r="D222" s="192" t="str">
        <f ca="1">IFERROR(IF(Prêt_Non_Payé*Valeurs_Entrées,Solde_Départ,""), "")</f>
        <v/>
      </c>
      <c r="E222" s="192" t="str">
        <f ca="1">IFERROR(IF(Prêt_Non_Payé*Valeurs_Entrées,Paiement_Mensuel,""), "")</f>
        <v/>
      </c>
      <c r="F222" s="192" t="str">
        <f ca="1">IFERROR(IF(Prêt_Non_Payé*Valeurs_Entrées,Capital,""), "")</f>
        <v/>
      </c>
      <c r="G222" s="192" t="str">
        <f ca="1">IFERROR(IF(Prêt_Non_Payé*Valeurs_Entrées,Intérêts,""), "")</f>
        <v/>
      </c>
      <c r="H222" s="192" t="str">
        <f ca="1">IFERROR(IF(Prêt_Non_Payé*Valeurs_Entrées,Solde_Final,""), "")</f>
        <v/>
      </c>
    </row>
    <row r="223" spans="2:8" x14ac:dyDescent="0.3">
      <c r="B223" s="193" t="str">
        <f ca="1">IFERROR(IF(Prêt_Non_Payé*Valeurs_Entrées,Numéro_Paiement,""), "")</f>
        <v/>
      </c>
      <c r="C223" s="190" t="str">
        <f ca="1">IFERROR(IF(Prêt_Non_Payé*Valeurs_Entrées,Date_Paiement,""), "")</f>
        <v/>
      </c>
      <c r="D223" s="192" t="str">
        <f ca="1">IFERROR(IF(Prêt_Non_Payé*Valeurs_Entrées,Solde_Départ,""), "")</f>
        <v/>
      </c>
      <c r="E223" s="192" t="str">
        <f ca="1">IFERROR(IF(Prêt_Non_Payé*Valeurs_Entrées,Paiement_Mensuel,""), "")</f>
        <v/>
      </c>
      <c r="F223" s="192" t="str">
        <f ca="1">IFERROR(IF(Prêt_Non_Payé*Valeurs_Entrées,Capital,""), "")</f>
        <v/>
      </c>
      <c r="G223" s="192" t="str">
        <f ca="1">IFERROR(IF(Prêt_Non_Payé*Valeurs_Entrées,Intérêts,""), "")</f>
        <v/>
      </c>
      <c r="H223" s="192" t="str">
        <f ca="1">IFERROR(IF(Prêt_Non_Payé*Valeurs_Entrées,Solde_Final,""), "")</f>
        <v/>
      </c>
    </row>
    <row r="224" spans="2:8" x14ac:dyDescent="0.3">
      <c r="B224" s="193" t="str">
        <f ca="1">IFERROR(IF(Prêt_Non_Payé*Valeurs_Entrées,Numéro_Paiement,""), "")</f>
        <v/>
      </c>
      <c r="C224" s="190" t="str">
        <f ca="1">IFERROR(IF(Prêt_Non_Payé*Valeurs_Entrées,Date_Paiement,""), "")</f>
        <v/>
      </c>
      <c r="D224" s="192" t="str">
        <f ca="1">IFERROR(IF(Prêt_Non_Payé*Valeurs_Entrées,Solde_Départ,""), "")</f>
        <v/>
      </c>
      <c r="E224" s="192" t="str">
        <f ca="1">IFERROR(IF(Prêt_Non_Payé*Valeurs_Entrées,Paiement_Mensuel,""), "")</f>
        <v/>
      </c>
      <c r="F224" s="192" t="str">
        <f ca="1">IFERROR(IF(Prêt_Non_Payé*Valeurs_Entrées,Capital,""), "")</f>
        <v/>
      </c>
      <c r="G224" s="192" t="str">
        <f ca="1">IFERROR(IF(Prêt_Non_Payé*Valeurs_Entrées,Intérêts,""), "")</f>
        <v/>
      </c>
      <c r="H224" s="192" t="str">
        <f ca="1">IFERROR(IF(Prêt_Non_Payé*Valeurs_Entrées,Solde_Final,""), "")</f>
        <v/>
      </c>
    </row>
    <row r="225" spans="2:8" x14ac:dyDescent="0.3">
      <c r="B225" s="193" t="str">
        <f ca="1">IFERROR(IF(Prêt_Non_Payé*Valeurs_Entrées,Numéro_Paiement,""), "")</f>
        <v/>
      </c>
      <c r="C225" s="190" t="str">
        <f ca="1">IFERROR(IF(Prêt_Non_Payé*Valeurs_Entrées,Date_Paiement,""), "")</f>
        <v/>
      </c>
      <c r="D225" s="192" t="str">
        <f ca="1">IFERROR(IF(Prêt_Non_Payé*Valeurs_Entrées,Solde_Départ,""), "")</f>
        <v/>
      </c>
      <c r="E225" s="192" t="str">
        <f ca="1">IFERROR(IF(Prêt_Non_Payé*Valeurs_Entrées,Paiement_Mensuel,""), "")</f>
        <v/>
      </c>
      <c r="F225" s="192" t="str">
        <f ca="1">IFERROR(IF(Prêt_Non_Payé*Valeurs_Entrées,Capital,""), "")</f>
        <v/>
      </c>
      <c r="G225" s="192" t="str">
        <f ca="1">IFERROR(IF(Prêt_Non_Payé*Valeurs_Entrées,Intérêts,""), "")</f>
        <v/>
      </c>
      <c r="H225" s="192" t="str">
        <f ca="1">IFERROR(IF(Prêt_Non_Payé*Valeurs_Entrées,Solde_Final,""), "")</f>
        <v/>
      </c>
    </row>
    <row r="226" spans="2:8" x14ac:dyDescent="0.3">
      <c r="B226" s="193" t="str">
        <f ca="1">IFERROR(IF(Prêt_Non_Payé*Valeurs_Entrées,Numéro_Paiement,""), "")</f>
        <v/>
      </c>
      <c r="C226" s="190" t="str">
        <f ca="1">IFERROR(IF(Prêt_Non_Payé*Valeurs_Entrées,Date_Paiement,""), "")</f>
        <v/>
      </c>
      <c r="D226" s="192" t="str">
        <f ca="1">IFERROR(IF(Prêt_Non_Payé*Valeurs_Entrées,Solde_Départ,""), "")</f>
        <v/>
      </c>
      <c r="E226" s="192" t="str">
        <f ca="1">IFERROR(IF(Prêt_Non_Payé*Valeurs_Entrées,Paiement_Mensuel,""), "")</f>
        <v/>
      </c>
      <c r="F226" s="192" t="str">
        <f ca="1">IFERROR(IF(Prêt_Non_Payé*Valeurs_Entrées,Capital,""), "")</f>
        <v/>
      </c>
      <c r="G226" s="192" t="str">
        <f ca="1">IFERROR(IF(Prêt_Non_Payé*Valeurs_Entrées,Intérêts,""), "")</f>
        <v/>
      </c>
      <c r="H226" s="192" t="str">
        <f ca="1">IFERROR(IF(Prêt_Non_Payé*Valeurs_Entrées,Solde_Final,""), "")</f>
        <v/>
      </c>
    </row>
    <row r="227" spans="2:8" x14ac:dyDescent="0.3">
      <c r="B227" s="193" t="str">
        <f ca="1">IFERROR(IF(Prêt_Non_Payé*Valeurs_Entrées,Numéro_Paiement,""), "")</f>
        <v/>
      </c>
      <c r="C227" s="190" t="str">
        <f ca="1">IFERROR(IF(Prêt_Non_Payé*Valeurs_Entrées,Date_Paiement,""), "")</f>
        <v/>
      </c>
      <c r="D227" s="192" t="str">
        <f ca="1">IFERROR(IF(Prêt_Non_Payé*Valeurs_Entrées,Solde_Départ,""), "")</f>
        <v/>
      </c>
      <c r="E227" s="192" t="str">
        <f ca="1">IFERROR(IF(Prêt_Non_Payé*Valeurs_Entrées,Paiement_Mensuel,""), "")</f>
        <v/>
      </c>
      <c r="F227" s="192" t="str">
        <f ca="1">IFERROR(IF(Prêt_Non_Payé*Valeurs_Entrées,Capital,""), "")</f>
        <v/>
      </c>
      <c r="G227" s="192" t="str">
        <f ca="1">IFERROR(IF(Prêt_Non_Payé*Valeurs_Entrées,Intérêts,""), "")</f>
        <v/>
      </c>
      <c r="H227" s="192" t="str">
        <f ca="1">IFERROR(IF(Prêt_Non_Payé*Valeurs_Entrées,Solde_Final,""), "")</f>
        <v/>
      </c>
    </row>
    <row r="228" spans="2:8" x14ac:dyDescent="0.3">
      <c r="B228" s="193" t="str">
        <f ca="1">IFERROR(IF(Prêt_Non_Payé*Valeurs_Entrées,Numéro_Paiement,""), "")</f>
        <v/>
      </c>
      <c r="C228" s="190" t="str">
        <f ca="1">IFERROR(IF(Prêt_Non_Payé*Valeurs_Entrées,Date_Paiement,""), "")</f>
        <v/>
      </c>
      <c r="D228" s="192" t="str">
        <f ca="1">IFERROR(IF(Prêt_Non_Payé*Valeurs_Entrées,Solde_Départ,""), "")</f>
        <v/>
      </c>
      <c r="E228" s="192" t="str">
        <f ca="1">IFERROR(IF(Prêt_Non_Payé*Valeurs_Entrées,Paiement_Mensuel,""), "")</f>
        <v/>
      </c>
      <c r="F228" s="192" t="str">
        <f ca="1">IFERROR(IF(Prêt_Non_Payé*Valeurs_Entrées,Capital,""), "")</f>
        <v/>
      </c>
      <c r="G228" s="192" t="str">
        <f ca="1">IFERROR(IF(Prêt_Non_Payé*Valeurs_Entrées,Intérêts,""), "")</f>
        <v/>
      </c>
      <c r="H228" s="192" t="str">
        <f ca="1">IFERROR(IF(Prêt_Non_Payé*Valeurs_Entrées,Solde_Final,""), "")</f>
        <v/>
      </c>
    </row>
    <row r="229" spans="2:8" x14ac:dyDescent="0.3">
      <c r="B229" s="193" t="str">
        <f ca="1">IFERROR(IF(Prêt_Non_Payé*Valeurs_Entrées,Numéro_Paiement,""), "")</f>
        <v/>
      </c>
      <c r="C229" s="190" t="str">
        <f ca="1">IFERROR(IF(Prêt_Non_Payé*Valeurs_Entrées,Date_Paiement,""), "")</f>
        <v/>
      </c>
      <c r="D229" s="192" t="str">
        <f ca="1">IFERROR(IF(Prêt_Non_Payé*Valeurs_Entrées,Solde_Départ,""), "")</f>
        <v/>
      </c>
      <c r="E229" s="192" t="str">
        <f ca="1">IFERROR(IF(Prêt_Non_Payé*Valeurs_Entrées,Paiement_Mensuel,""), "")</f>
        <v/>
      </c>
      <c r="F229" s="192" t="str">
        <f ca="1">IFERROR(IF(Prêt_Non_Payé*Valeurs_Entrées,Capital,""), "")</f>
        <v/>
      </c>
      <c r="G229" s="192" t="str">
        <f ca="1">IFERROR(IF(Prêt_Non_Payé*Valeurs_Entrées,Intérêts,""), "")</f>
        <v/>
      </c>
      <c r="H229" s="192" t="str">
        <f ca="1">IFERROR(IF(Prêt_Non_Payé*Valeurs_Entrées,Solde_Final,""), "")</f>
        <v/>
      </c>
    </row>
    <row r="230" spans="2:8" x14ac:dyDescent="0.3">
      <c r="B230" s="193" t="str">
        <f ca="1">IFERROR(IF(Prêt_Non_Payé*Valeurs_Entrées,Numéro_Paiement,""), "")</f>
        <v/>
      </c>
      <c r="C230" s="190" t="str">
        <f ca="1">IFERROR(IF(Prêt_Non_Payé*Valeurs_Entrées,Date_Paiement,""), "")</f>
        <v/>
      </c>
      <c r="D230" s="192" t="str">
        <f ca="1">IFERROR(IF(Prêt_Non_Payé*Valeurs_Entrées,Solde_Départ,""), "")</f>
        <v/>
      </c>
      <c r="E230" s="192" t="str">
        <f ca="1">IFERROR(IF(Prêt_Non_Payé*Valeurs_Entrées,Paiement_Mensuel,""), "")</f>
        <v/>
      </c>
      <c r="F230" s="192" t="str">
        <f ca="1">IFERROR(IF(Prêt_Non_Payé*Valeurs_Entrées,Capital,""), "")</f>
        <v/>
      </c>
      <c r="G230" s="192" t="str">
        <f ca="1">IFERROR(IF(Prêt_Non_Payé*Valeurs_Entrées,Intérêts,""), "")</f>
        <v/>
      </c>
      <c r="H230" s="192" t="str">
        <f ca="1">IFERROR(IF(Prêt_Non_Payé*Valeurs_Entrées,Solde_Final,""), "")</f>
        <v/>
      </c>
    </row>
    <row r="231" spans="2:8" x14ac:dyDescent="0.3">
      <c r="B231" s="193" t="str">
        <f ca="1">IFERROR(IF(Prêt_Non_Payé*Valeurs_Entrées,Numéro_Paiement,""), "")</f>
        <v/>
      </c>
      <c r="C231" s="190" t="str">
        <f ca="1">IFERROR(IF(Prêt_Non_Payé*Valeurs_Entrées,Date_Paiement,""), "")</f>
        <v/>
      </c>
      <c r="D231" s="192" t="str">
        <f ca="1">IFERROR(IF(Prêt_Non_Payé*Valeurs_Entrées,Solde_Départ,""), "")</f>
        <v/>
      </c>
      <c r="E231" s="192" t="str">
        <f ca="1">IFERROR(IF(Prêt_Non_Payé*Valeurs_Entrées,Paiement_Mensuel,""), "")</f>
        <v/>
      </c>
      <c r="F231" s="192" t="str">
        <f ca="1">IFERROR(IF(Prêt_Non_Payé*Valeurs_Entrées,Capital,""), "")</f>
        <v/>
      </c>
      <c r="G231" s="192" t="str">
        <f ca="1">IFERROR(IF(Prêt_Non_Payé*Valeurs_Entrées,Intérêts,""), "")</f>
        <v/>
      </c>
      <c r="H231" s="192" t="str">
        <f ca="1">IFERROR(IF(Prêt_Non_Payé*Valeurs_Entrées,Solde_Final,""), "")</f>
        <v/>
      </c>
    </row>
    <row r="232" spans="2:8" x14ac:dyDescent="0.3">
      <c r="B232" s="193" t="str">
        <f ca="1">IFERROR(IF(Prêt_Non_Payé*Valeurs_Entrées,Numéro_Paiement,""), "")</f>
        <v/>
      </c>
      <c r="C232" s="190" t="str">
        <f ca="1">IFERROR(IF(Prêt_Non_Payé*Valeurs_Entrées,Date_Paiement,""), "")</f>
        <v/>
      </c>
      <c r="D232" s="192" t="str">
        <f ca="1">IFERROR(IF(Prêt_Non_Payé*Valeurs_Entrées,Solde_Départ,""), "")</f>
        <v/>
      </c>
      <c r="E232" s="192" t="str">
        <f ca="1">IFERROR(IF(Prêt_Non_Payé*Valeurs_Entrées,Paiement_Mensuel,""), "")</f>
        <v/>
      </c>
      <c r="F232" s="192" t="str">
        <f ca="1">IFERROR(IF(Prêt_Non_Payé*Valeurs_Entrées,Capital,""), "")</f>
        <v/>
      </c>
      <c r="G232" s="192" t="str">
        <f ca="1">IFERROR(IF(Prêt_Non_Payé*Valeurs_Entrées,Intérêts,""), "")</f>
        <v/>
      </c>
      <c r="H232" s="192" t="str">
        <f ca="1">IFERROR(IF(Prêt_Non_Payé*Valeurs_Entrées,Solde_Final,""), "")</f>
        <v/>
      </c>
    </row>
    <row r="233" spans="2:8" x14ac:dyDescent="0.3">
      <c r="B233" s="193" t="str">
        <f ca="1">IFERROR(IF(Prêt_Non_Payé*Valeurs_Entrées,Numéro_Paiement,""), "")</f>
        <v/>
      </c>
      <c r="C233" s="190" t="str">
        <f ca="1">IFERROR(IF(Prêt_Non_Payé*Valeurs_Entrées,Date_Paiement,""), "")</f>
        <v/>
      </c>
      <c r="D233" s="192" t="str">
        <f ca="1">IFERROR(IF(Prêt_Non_Payé*Valeurs_Entrées,Solde_Départ,""), "")</f>
        <v/>
      </c>
      <c r="E233" s="192" t="str">
        <f ca="1">IFERROR(IF(Prêt_Non_Payé*Valeurs_Entrées,Paiement_Mensuel,""), "")</f>
        <v/>
      </c>
      <c r="F233" s="192" t="str">
        <f ca="1">IFERROR(IF(Prêt_Non_Payé*Valeurs_Entrées,Capital,""), "")</f>
        <v/>
      </c>
      <c r="G233" s="192" t="str">
        <f ca="1">IFERROR(IF(Prêt_Non_Payé*Valeurs_Entrées,Intérêts,""), "")</f>
        <v/>
      </c>
      <c r="H233" s="192" t="str">
        <f ca="1">IFERROR(IF(Prêt_Non_Payé*Valeurs_Entrées,Solde_Final,""), "")</f>
        <v/>
      </c>
    </row>
    <row r="234" spans="2:8" x14ac:dyDescent="0.3">
      <c r="B234" s="193" t="str">
        <f ca="1">IFERROR(IF(Prêt_Non_Payé*Valeurs_Entrées,Numéro_Paiement,""), "")</f>
        <v/>
      </c>
      <c r="C234" s="190" t="str">
        <f ca="1">IFERROR(IF(Prêt_Non_Payé*Valeurs_Entrées,Date_Paiement,""), "")</f>
        <v/>
      </c>
      <c r="D234" s="192" t="str">
        <f ca="1">IFERROR(IF(Prêt_Non_Payé*Valeurs_Entrées,Solde_Départ,""), "")</f>
        <v/>
      </c>
      <c r="E234" s="192" t="str">
        <f ca="1">IFERROR(IF(Prêt_Non_Payé*Valeurs_Entrées,Paiement_Mensuel,""), "")</f>
        <v/>
      </c>
      <c r="F234" s="192" t="str">
        <f ca="1">IFERROR(IF(Prêt_Non_Payé*Valeurs_Entrées,Capital,""), "")</f>
        <v/>
      </c>
      <c r="G234" s="192" t="str">
        <f ca="1">IFERROR(IF(Prêt_Non_Payé*Valeurs_Entrées,Intérêts,""), "")</f>
        <v/>
      </c>
      <c r="H234" s="192" t="str">
        <f ca="1">IFERROR(IF(Prêt_Non_Payé*Valeurs_Entrées,Solde_Final,""), "")</f>
        <v/>
      </c>
    </row>
    <row r="235" spans="2:8" x14ac:dyDescent="0.3">
      <c r="B235" s="193" t="str">
        <f ca="1">IFERROR(IF(Prêt_Non_Payé*Valeurs_Entrées,Numéro_Paiement,""), "")</f>
        <v/>
      </c>
      <c r="C235" s="190" t="str">
        <f ca="1">IFERROR(IF(Prêt_Non_Payé*Valeurs_Entrées,Date_Paiement,""), "")</f>
        <v/>
      </c>
      <c r="D235" s="192" t="str">
        <f ca="1">IFERROR(IF(Prêt_Non_Payé*Valeurs_Entrées,Solde_Départ,""), "")</f>
        <v/>
      </c>
      <c r="E235" s="192" t="str">
        <f ca="1">IFERROR(IF(Prêt_Non_Payé*Valeurs_Entrées,Paiement_Mensuel,""), "")</f>
        <v/>
      </c>
      <c r="F235" s="192" t="str">
        <f ca="1">IFERROR(IF(Prêt_Non_Payé*Valeurs_Entrées,Capital,""), "")</f>
        <v/>
      </c>
      <c r="G235" s="192" t="str">
        <f ca="1">IFERROR(IF(Prêt_Non_Payé*Valeurs_Entrées,Intérêts,""), "")</f>
        <v/>
      </c>
      <c r="H235" s="192" t="str">
        <f ca="1">IFERROR(IF(Prêt_Non_Payé*Valeurs_Entrées,Solde_Final,""), "")</f>
        <v/>
      </c>
    </row>
    <row r="236" spans="2:8" x14ac:dyDescent="0.3">
      <c r="B236" s="193" t="str">
        <f ca="1">IFERROR(IF(Prêt_Non_Payé*Valeurs_Entrées,Numéro_Paiement,""), "")</f>
        <v/>
      </c>
      <c r="C236" s="190" t="str">
        <f ca="1">IFERROR(IF(Prêt_Non_Payé*Valeurs_Entrées,Date_Paiement,""), "")</f>
        <v/>
      </c>
      <c r="D236" s="192" t="str">
        <f ca="1">IFERROR(IF(Prêt_Non_Payé*Valeurs_Entrées,Solde_Départ,""), "")</f>
        <v/>
      </c>
      <c r="E236" s="192" t="str">
        <f ca="1">IFERROR(IF(Prêt_Non_Payé*Valeurs_Entrées,Paiement_Mensuel,""), "")</f>
        <v/>
      </c>
      <c r="F236" s="192" t="str">
        <f ca="1">IFERROR(IF(Prêt_Non_Payé*Valeurs_Entrées,Capital,""), "")</f>
        <v/>
      </c>
      <c r="G236" s="192" t="str">
        <f ca="1">IFERROR(IF(Prêt_Non_Payé*Valeurs_Entrées,Intérêts,""), "")</f>
        <v/>
      </c>
      <c r="H236" s="192" t="str">
        <f ca="1">IFERROR(IF(Prêt_Non_Payé*Valeurs_Entrées,Solde_Final,""), "")</f>
        <v/>
      </c>
    </row>
    <row r="237" spans="2:8" x14ac:dyDescent="0.3">
      <c r="B237" s="193" t="str">
        <f ca="1">IFERROR(IF(Prêt_Non_Payé*Valeurs_Entrées,Numéro_Paiement,""), "")</f>
        <v/>
      </c>
      <c r="C237" s="190" t="str">
        <f ca="1">IFERROR(IF(Prêt_Non_Payé*Valeurs_Entrées,Date_Paiement,""), "")</f>
        <v/>
      </c>
      <c r="D237" s="192" t="str">
        <f ca="1">IFERROR(IF(Prêt_Non_Payé*Valeurs_Entrées,Solde_Départ,""), "")</f>
        <v/>
      </c>
      <c r="E237" s="192" t="str">
        <f ca="1">IFERROR(IF(Prêt_Non_Payé*Valeurs_Entrées,Paiement_Mensuel,""), "")</f>
        <v/>
      </c>
      <c r="F237" s="192" t="str">
        <f ca="1">IFERROR(IF(Prêt_Non_Payé*Valeurs_Entrées,Capital,""), "")</f>
        <v/>
      </c>
      <c r="G237" s="192" t="str">
        <f ca="1">IFERROR(IF(Prêt_Non_Payé*Valeurs_Entrées,Intérêts,""), "")</f>
        <v/>
      </c>
      <c r="H237" s="192" t="str">
        <f ca="1">IFERROR(IF(Prêt_Non_Payé*Valeurs_Entrées,Solde_Final,""), "")</f>
        <v/>
      </c>
    </row>
    <row r="238" spans="2:8" x14ac:dyDescent="0.3">
      <c r="B238" s="193" t="str">
        <f ca="1">IFERROR(IF(Prêt_Non_Payé*Valeurs_Entrées,Numéro_Paiement,""), "")</f>
        <v/>
      </c>
      <c r="C238" s="190" t="str">
        <f ca="1">IFERROR(IF(Prêt_Non_Payé*Valeurs_Entrées,Date_Paiement,""), "")</f>
        <v/>
      </c>
      <c r="D238" s="192" t="str">
        <f ca="1">IFERROR(IF(Prêt_Non_Payé*Valeurs_Entrées,Solde_Départ,""), "")</f>
        <v/>
      </c>
      <c r="E238" s="192" t="str">
        <f ca="1">IFERROR(IF(Prêt_Non_Payé*Valeurs_Entrées,Paiement_Mensuel,""), "")</f>
        <v/>
      </c>
      <c r="F238" s="192" t="str">
        <f ca="1">IFERROR(IF(Prêt_Non_Payé*Valeurs_Entrées,Capital,""), "")</f>
        <v/>
      </c>
      <c r="G238" s="192" t="str">
        <f ca="1">IFERROR(IF(Prêt_Non_Payé*Valeurs_Entrées,Intérêts,""), "")</f>
        <v/>
      </c>
      <c r="H238" s="192" t="str">
        <f ca="1">IFERROR(IF(Prêt_Non_Payé*Valeurs_Entrées,Solde_Final,""), "")</f>
        <v/>
      </c>
    </row>
    <row r="239" spans="2:8" x14ac:dyDescent="0.3">
      <c r="B239" s="193" t="str">
        <f ca="1">IFERROR(IF(Prêt_Non_Payé*Valeurs_Entrées,Numéro_Paiement,""), "")</f>
        <v/>
      </c>
      <c r="C239" s="190" t="str">
        <f ca="1">IFERROR(IF(Prêt_Non_Payé*Valeurs_Entrées,Date_Paiement,""), "")</f>
        <v/>
      </c>
      <c r="D239" s="192" t="str">
        <f ca="1">IFERROR(IF(Prêt_Non_Payé*Valeurs_Entrées,Solde_Départ,""), "")</f>
        <v/>
      </c>
      <c r="E239" s="192" t="str">
        <f ca="1">IFERROR(IF(Prêt_Non_Payé*Valeurs_Entrées,Paiement_Mensuel,""), "")</f>
        <v/>
      </c>
      <c r="F239" s="192" t="str">
        <f ca="1">IFERROR(IF(Prêt_Non_Payé*Valeurs_Entrées,Capital,""), "")</f>
        <v/>
      </c>
      <c r="G239" s="192" t="str">
        <f ca="1">IFERROR(IF(Prêt_Non_Payé*Valeurs_Entrées,Intérêts,""), "")</f>
        <v/>
      </c>
      <c r="H239" s="192" t="str">
        <f ca="1">IFERROR(IF(Prêt_Non_Payé*Valeurs_Entrées,Solde_Final,""), "")</f>
        <v/>
      </c>
    </row>
    <row r="240" spans="2:8" x14ac:dyDescent="0.3">
      <c r="B240" s="193" t="str">
        <f ca="1">IFERROR(IF(Prêt_Non_Payé*Valeurs_Entrées,Numéro_Paiement,""), "")</f>
        <v/>
      </c>
      <c r="C240" s="190" t="str">
        <f ca="1">IFERROR(IF(Prêt_Non_Payé*Valeurs_Entrées,Date_Paiement,""), "")</f>
        <v/>
      </c>
      <c r="D240" s="192" t="str">
        <f ca="1">IFERROR(IF(Prêt_Non_Payé*Valeurs_Entrées,Solde_Départ,""), "")</f>
        <v/>
      </c>
      <c r="E240" s="192" t="str">
        <f ca="1">IFERROR(IF(Prêt_Non_Payé*Valeurs_Entrées,Paiement_Mensuel,""), "")</f>
        <v/>
      </c>
      <c r="F240" s="192" t="str">
        <f ca="1">IFERROR(IF(Prêt_Non_Payé*Valeurs_Entrées,Capital,""), "")</f>
        <v/>
      </c>
      <c r="G240" s="192" t="str">
        <f ca="1">IFERROR(IF(Prêt_Non_Payé*Valeurs_Entrées,Intérêts,""), "")</f>
        <v/>
      </c>
      <c r="H240" s="192" t="str">
        <f ca="1">IFERROR(IF(Prêt_Non_Payé*Valeurs_Entrées,Solde_Final,""), "")</f>
        <v/>
      </c>
    </row>
    <row r="241" spans="2:8" x14ac:dyDescent="0.3">
      <c r="B241" s="193" t="str">
        <f ca="1">IFERROR(IF(Prêt_Non_Payé*Valeurs_Entrées,Numéro_Paiement,""), "")</f>
        <v/>
      </c>
      <c r="C241" s="190" t="str">
        <f ca="1">IFERROR(IF(Prêt_Non_Payé*Valeurs_Entrées,Date_Paiement,""), "")</f>
        <v/>
      </c>
      <c r="D241" s="192" t="str">
        <f ca="1">IFERROR(IF(Prêt_Non_Payé*Valeurs_Entrées,Solde_Départ,""), "")</f>
        <v/>
      </c>
      <c r="E241" s="192" t="str">
        <f ca="1">IFERROR(IF(Prêt_Non_Payé*Valeurs_Entrées,Paiement_Mensuel,""), "")</f>
        <v/>
      </c>
      <c r="F241" s="192" t="str">
        <f ca="1">IFERROR(IF(Prêt_Non_Payé*Valeurs_Entrées,Capital,""), "")</f>
        <v/>
      </c>
      <c r="G241" s="192" t="str">
        <f ca="1">IFERROR(IF(Prêt_Non_Payé*Valeurs_Entrées,Intérêts,""), "")</f>
        <v/>
      </c>
      <c r="H241" s="192" t="str">
        <f ca="1">IFERROR(IF(Prêt_Non_Payé*Valeurs_Entrées,Solde_Final,""), "")</f>
        <v/>
      </c>
    </row>
    <row r="242" spans="2:8" x14ac:dyDescent="0.3">
      <c r="B242" s="193" t="str">
        <f ca="1">IFERROR(IF(Prêt_Non_Payé*Valeurs_Entrées,Numéro_Paiement,""), "")</f>
        <v/>
      </c>
      <c r="C242" s="190" t="str">
        <f ca="1">IFERROR(IF(Prêt_Non_Payé*Valeurs_Entrées,Date_Paiement,""), "")</f>
        <v/>
      </c>
      <c r="D242" s="192" t="str">
        <f ca="1">IFERROR(IF(Prêt_Non_Payé*Valeurs_Entrées,Solde_Départ,""), "")</f>
        <v/>
      </c>
      <c r="E242" s="192" t="str">
        <f ca="1">IFERROR(IF(Prêt_Non_Payé*Valeurs_Entrées,Paiement_Mensuel,""), "")</f>
        <v/>
      </c>
      <c r="F242" s="192" t="str">
        <f ca="1">IFERROR(IF(Prêt_Non_Payé*Valeurs_Entrées,Capital,""), "")</f>
        <v/>
      </c>
      <c r="G242" s="192" t="str">
        <f ca="1">IFERROR(IF(Prêt_Non_Payé*Valeurs_Entrées,Intérêts,""), "")</f>
        <v/>
      </c>
      <c r="H242" s="192" t="str">
        <f ca="1">IFERROR(IF(Prêt_Non_Payé*Valeurs_Entrées,Solde_Final,""), "")</f>
        <v/>
      </c>
    </row>
    <row r="243" spans="2:8" x14ac:dyDescent="0.3">
      <c r="B243" s="193" t="str">
        <f ca="1">IFERROR(IF(Prêt_Non_Payé*Valeurs_Entrées,Numéro_Paiement,""), "")</f>
        <v/>
      </c>
      <c r="C243" s="190" t="str">
        <f ca="1">IFERROR(IF(Prêt_Non_Payé*Valeurs_Entrées,Date_Paiement,""), "")</f>
        <v/>
      </c>
      <c r="D243" s="192" t="str">
        <f ca="1">IFERROR(IF(Prêt_Non_Payé*Valeurs_Entrées,Solde_Départ,""), "")</f>
        <v/>
      </c>
      <c r="E243" s="192" t="str">
        <f ca="1">IFERROR(IF(Prêt_Non_Payé*Valeurs_Entrées,Paiement_Mensuel,""), "")</f>
        <v/>
      </c>
      <c r="F243" s="192" t="str">
        <f ca="1">IFERROR(IF(Prêt_Non_Payé*Valeurs_Entrées,Capital,""), "")</f>
        <v/>
      </c>
      <c r="G243" s="192" t="str">
        <f ca="1">IFERROR(IF(Prêt_Non_Payé*Valeurs_Entrées,Intérêts,""), "")</f>
        <v/>
      </c>
      <c r="H243" s="192" t="str">
        <f ca="1">IFERROR(IF(Prêt_Non_Payé*Valeurs_Entrées,Solde_Final,""), "")</f>
        <v/>
      </c>
    </row>
    <row r="244" spans="2:8" x14ac:dyDescent="0.3">
      <c r="B244" s="193" t="str">
        <f ca="1">IFERROR(IF(Prêt_Non_Payé*Valeurs_Entrées,Numéro_Paiement,""), "")</f>
        <v/>
      </c>
      <c r="C244" s="190" t="str">
        <f ca="1">IFERROR(IF(Prêt_Non_Payé*Valeurs_Entrées,Date_Paiement,""), "")</f>
        <v/>
      </c>
      <c r="D244" s="192" t="str">
        <f ca="1">IFERROR(IF(Prêt_Non_Payé*Valeurs_Entrées,Solde_Départ,""), "")</f>
        <v/>
      </c>
      <c r="E244" s="192" t="str">
        <f ca="1">IFERROR(IF(Prêt_Non_Payé*Valeurs_Entrées,Paiement_Mensuel,""), "")</f>
        <v/>
      </c>
      <c r="F244" s="192" t="str">
        <f ca="1">IFERROR(IF(Prêt_Non_Payé*Valeurs_Entrées,Capital,""), "")</f>
        <v/>
      </c>
      <c r="G244" s="192" t="str">
        <f ca="1">IFERROR(IF(Prêt_Non_Payé*Valeurs_Entrées,Intérêts,""), "")</f>
        <v/>
      </c>
      <c r="H244" s="192" t="str">
        <f ca="1">IFERROR(IF(Prêt_Non_Payé*Valeurs_Entrées,Solde_Final,""), "")</f>
        <v/>
      </c>
    </row>
    <row r="245" spans="2:8" x14ac:dyDescent="0.3">
      <c r="B245" s="193" t="str">
        <f ca="1">IFERROR(IF(Prêt_Non_Payé*Valeurs_Entrées,Numéro_Paiement,""), "")</f>
        <v/>
      </c>
      <c r="C245" s="190" t="str">
        <f ca="1">IFERROR(IF(Prêt_Non_Payé*Valeurs_Entrées,Date_Paiement,""), "")</f>
        <v/>
      </c>
      <c r="D245" s="192" t="str">
        <f ca="1">IFERROR(IF(Prêt_Non_Payé*Valeurs_Entrées,Solde_Départ,""), "")</f>
        <v/>
      </c>
      <c r="E245" s="192" t="str">
        <f ca="1">IFERROR(IF(Prêt_Non_Payé*Valeurs_Entrées,Paiement_Mensuel,""), "")</f>
        <v/>
      </c>
      <c r="F245" s="192" t="str">
        <f ca="1">IFERROR(IF(Prêt_Non_Payé*Valeurs_Entrées,Capital,""), "")</f>
        <v/>
      </c>
      <c r="G245" s="192" t="str">
        <f ca="1">IFERROR(IF(Prêt_Non_Payé*Valeurs_Entrées,Intérêts,""), "")</f>
        <v/>
      </c>
      <c r="H245" s="192" t="str">
        <f ca="1">IFERROR(IF(Prêt_Non_Payé*Valeurs_Entrées,Solde_Final,""), "")</f>
        <v/>
      </c>
    </row>
    <row r="246" spans="2:8" x14ac:dyDescent="0.3">
      <c r="B246" s="193" t="str">
        <f ca="1">IFERROR(IF(Prêt_Non_Payé*Valeurs_Entrées,Numéro_Paiement,""), "")</f>
        <v/>
      </c>
      <c r="C246" s="190" t="str">
        <f ca="1">IFERROR(IF(Prêt_Non_Payé*Valeurs_Entrées,Date_Paiement,""), "")</f>
        <v/>
      </c>
      <c r="D246" s="192" t="str">
        <f ca="1">IFERROR(IF(Prêt_Non_Payé*Valeurs_Entrées,Solde_Départ,""), "")</f>
        <v/>
      </c>
      <c r="E246" s="192" t="str">
        <f ca="1">IFERROR(IF(Prêt_Non_Payé*Valeurs_Entrées,Paiement_Mensuel,""), "")</f>
        <v/>
      </c>
      <c r="F246" s="192" t="str">
        <f ca="1">IFERROR(IF(Prêt_Non_Payé*Valeurs_Entrées,Capital,""), "")</f>
        <v/>
      </c>
      <c r="G246" s="192" t="str">
        <f ca="1">IFERROR(IF(Prêt_Non_Payé*Valeurs_Entrées,Intérêts,""), "")</f>
        <v/>
      </c>
      <c r="H246" s="192" t="str">
        <f ca="1">IFERROR(IF(Prêt_Non_Payé*Valeurs_Entrées,Solde_Final,""), "")</f>
        <v/>
      </c>
    </row>
    <row r="247" spans="2:8" x14ac:dyDescent="0.3">
      <c r="B247" s="193" t="str">
        <f ca="1">IFERROR(IF(Prêt_Non_Payé*Valeurs_Entrées,Numéro_Paiement,""), "")</f>
        <v/>
      </c>
      <c r="C247" s="190" t="str">
        <f ca="1">IFERROR(IF(Prêt_Non_Payé*Valeurs_Entrées,Date_Paiement,""), "")</f>
        <v/>
      </c>
      <c r="D247" s="192" t="str">
        <f ca="1">IFERROR(IF(Prêt_Non_Payé*Valeurs_Entrées,Solde_Départ,""), "")</f>
        <v/>
      </c>
      <c r="E247" s="192" t="str">
        <f ca="1">IFERROR(IF(Prêt_Non_Payé*Valeurs_Entrées,Paiement_Mensuel,""), "")</f>
        <v/>
      </c>
      <c r="F247" s="192" t="str">
        <f ca="1">IFERROR(IF(Prêt_Non_Payé*Valeurs_Entrées,Capital,""), "")</f>
        <v/>
      </c>
      <c r="G247" s="192" t="str">
        <f ca="1">IFERROR(IF(Prêt_Non_Payé*Valeurs_Entrées,Intérêts,""), "")</f>
        <v/>
      </c>
      <c r="H247" s="192" t="str">
        <f ca="1">IFERROR(IF(Prêt_Non_Payé*Valeurs_Entrées,Solde_Final,""), "")</f>
        <v/>
      </c>
    </row>
    <row r="248" spans="2:8" x14ac:dyDescent="0.3">
      <c r="B248" s="193" t="str">
        <f ca="1">IFERROR(IF(Prêt_Non_Payé*Valeurs_Entrées,Numéro_Paiement,""), "")</f>
        <v/>
      </c>
      <c r="C248" s="190" t="str">
        <f ca="1">IFERROR(IF(Prêt_Non_Payé*Valeurs_Entrées,Date_Paiement,""), "")</f>
        <v/>
      </c>
      <c r="D248" s="192" t="str">
        <f ca="1">IFERROR(IF(Prêt_Non_Payé*Valeurs_Entrées,Solde_Départ,""), "")</f>
        <v/>
      </c>
      <c r="E248" s="192" t="str">
        <f ca="1">IFERROR(IF(Prêt_Non_Payé*Valeurs_Entrées,Paiement_Mensuel,""), "")</f>
        <v/>
      </c>
      <c r="F248" s="192" t="str">
        <f ca="1">IFERROR(IF(Prêt_Non_Payé*Valeurs_Entrées,Capital,""), "")</f>
        <v/>
      </c>
      <c r="G248" s="192" t="str">
        <f ca="1">IFERROR(IF(Prêt_Non_Payé*Valeurs_Entrées,Intérêts,""), "")</f>
        <v/>
      </c>
      <c r="H248" s="192" t="str">
        <f ca="1">IFERROR(IF(Prêt_Non_Payé*Valeurs_Entrées,Solde_Final,""), "")</f>
        <v/>
      </c>
    </row>
    <row r="249" spans="2:8" x14ac:dyDescent="0.3">
      <c r="B249" s="193" t="str">
        <f ca="1">IFERROR(IF(Prêt_Non_Payé*Valeurs_Entrées,Numéro_Paiement,""), "")</f>
        <v/>
      </c>
      <c r="C249" s="190" t="str">
        <f ca="1">IFERROR(IF(Prêt_Non_Payé*Valeurs_Entrées,Date_Paiement,""), "")</f>
        <v/>
      </c>
      <c r="D249" s="192" t="str">
        <f ca="1">IFERROR(IF(Prêt_Non_Payé*Valeurs_Entrées,Solde_Départ,""), "")</f>
        <v/>
      </c>
      <c r="E249" s="192" t="str">
        <f ca="1">IFERROR(IF(Prêt_Non_Payé*Valeurs_Entrées,Paiement_Mensuel,""), "")</f>
        <v/>
      </c>
      <c r="F249" s="192" t="str">
        <f ca="1">IFERROR(IF(Prêt_Non_Payé*Valeurs_Entrées,Capital,""), "")</f>
        <v/>
      </c>
      <c r="G249" s="192" t="str">
        <f ca="1">IFERROR(IF(Prêt_Non_Payé*Valeurs_Entrées,Intérêts,""), "")</f>
        <v/>
      </c>
      <c r="H249" s="192" t="str">
        <f ca="1">IFERROR(IF(Prêt_Non_Payé*Valeurs_Entrées,Solde_Final,""), "")</f>
        <v/>
      </c>
    </row>
    <row r="250" spans="2:8" x14ac:dyDescent="0.3">
      <c r="B250" s="193" t="str">
        <f ca="1">IFERROR(IF(Prêt_Non_Payé*Valeurs_Entrées,Numéro_Paiement,""), "")</f>
        <v/>
      </c>
      <c r="C250" s="190" t="str">
        <f ca="1">IFERROR(IF(Prêt_Non_Payé*Valeurs_Entrées,Date_Paiement,""), "")</f>
        <v/>
      </c>
      <c r="D250" s="192" t="str">
        <f ca="1">IFERROR(IF(Prêt_Non_Payé*Valeurs_Entrées,Solde_Départ,""), "")</f>
        <v/>
      </c>
      <c r="E250" s="192" t="str">
        <f ca="1">IFERROR(IF(Prêt_Non_Payé*Valeurs_Entrées,Paiement_Mensuel,""), "")</f>
        <v/>
      </c>
      <c r="F250" s="192" t="str">
        <f ca="1">IFERROR(IF(Prêt_Non_Payé*Valeurs_Entrées,Capital,""), "")</f>
        <v/>
      </c>
      <c r="G250" s="192" t="str">
        <f ca="1">IFERROR(IF(Prêt_Non_Payé*Valeurs_Entrées,Intérêts,""), "")</f>
        <v/>
      </c>
      <c r="H250" s="192" t="str">
        <f ca="1">IFERROR(IF(Prêt_Non_Payé*Valeurs_Entrées,Solde_Final,""), "")</f>
        <v/>
      </c>
    </row>
    <row r="251" spans="2:8" x14ac:dyDescent="0.3">
      <c r="B251" s="193" t="str">
        <f ca="1">IFERROR(IF(Prêt_Non_Payé*Valeurs_Entrées,Numéro_Paiement,""), "")</f>
        <v/>
      </c>
      <c r="C251" s="190" t="str">
        <f ca="1">IFERROR(IF(Prêt_Non_Payé*Valeurs_Entrées,Date_Paiement,""), "")</f>
        <v/>
      </c>
      <c r="D251" s="192" t="str">
        <f ca="1">IFERROR(IF(Prêt_Non_Payé*Valeurs_Entrées,Solde_Départ,""), "")</f>
        <v/>
      </c>
      <c r="E251" s="192" t="str">
        <f ca="1">IFERROR(IF(Prêt_Non_Payé*Valeurs_Entrées,Paiement_Mensuel,""), "")</f>
        <v/>
      </c>
      <c r="F251" s="192" t="str">
        <f ca="1">IFERROR(IF(Prêt_Non_Payé*Valeurs_Entrées,Capital,""), "")</f>
        <v/>
      </c>
      <c r="G251" s="192" t="str">
        <f ca="1">IFERROR(IF(Prêt_Non_Payé*Valeurs_Entrées,Intérêts,""), "")</f>
        <v/>
      </c>
      <c r="H251" s="192" t="str">
        <f ca="1">IFERROR(IF(Prêt_Non_Payé*Valeurs_Entrées,Solde_Final,""), "")</f>
        <v/>
      </c>
    </row>
    <row r="252" spans="2:8" x14ac:dyDescent="0.3">
      <c r="B252" s="193" t="str">
        <f ca="1">IFERROR(IF(Prêt_Non_Payé*Valeurs_Entrées,Numéro_Paiement,""), "")</f>
        <v/>
      </c>
      <c r="C252" s="190" t="str">
        <f ca="1">IFERROR(IF(Prêt_Non_Payé*Valeurs_Entrées,Date_Paiement,""), "")</f>
        <v/>
      </c>
      <c r="D252" s="192" t="str">
        <f ca="1">IFERROR(IF(Prêt_Non_Payé*Valeurs_Entrées,Solde_Départ,""), "")</f>
        <v/>
      </c>
      <c r="E252" s="192" t="str">
        <f ca="1">IFERROR(IF(Prêt_Non_Payé*Valeurs_Entrées,Paiement_Mensuel,""), "")</f>
        <v/>
      </c>
      <c r="F252" s="192" t="str">
        <f ca="1">IFERROR(IF(Prêt_Non_Payé*Valeurs_Entrées,Capital,""), "")</f>
        <v/>
      </c>
      <c r="G252" s="192" t="str">
        <f ca="1">IFERROR(IF(Prêt_Non_Payé*Valeurs_Entrées,Intérêts,""), "")</f>
        <v/>
      </c>
      <c r="H252" s="192" t="str">
        <f ca="1">IFERROR(IF(Prêt_Non_Payé*Valeurs_Entrées,Solde_Final,""), "")</f>
        <v/>
      </c>
    </row>
    <row r="253" spans="2:8" x14ac:dyDescent="0.3">
      <c r="B253" s="193" t="str">
        <f ca="1">IFERROR(IF(Prêt_Non_Payé*Valeurs_Entrées,Numéro_Paiement,""), "")</f>
        <v/>
      </c>
      <c r="C253" s="190" t="str">
        <f ca="1">IFERROR(IF(Prêt_Non_Payé*Valeurs_Entrées,Date_Paiement,""), "")</f>
        <v/>
      </c>
      <c r="D253" s="192" t="str">
        <f ca="1">IFERROR(IF(Prêt_Non_Payé*Valeurs_Entrées,Solde_Départ,""), "")</f>
        <v/>
      </c>
      <c r="E253" s="192" t="str">
        <f ca="1">IFERROR(IF(Prêt_Non_Payé*Valeurs_Entrées,Paiement_Mensuel,""), "")</f>
        <v/>
      </c>
      <c r="F253" s="192" t="str">
        <f ca="1">IFERROR(IF(Prêt_Non_Payé*Valeurs_Entrées,Capital,""), "")</f>
        <v/>
      </c>
      <c r="G253" s="192" t="str">
        <f ca="1">IFERROR(IF(Prêt_Non_Payé*Valeurs_Entrées,Intérêts,""), "")</f>
        <v/>
      </c>
      <c r="H253" s="192" t="str">
        <f ca="1">IFERROR(IF(Prêt_Non_Payé*Valeurs_Entrées,Solde_Final,""), "")</f>
        <v/>
      </c>
    </row>
    <row r="254" spans="2:8" x14ac:dyDescent="0.3">
      <c r="B254" s="193" t="str">
        <f ca="1">IFERROR(IF(Prêt_Non_Payé*Valeurs_Entrées,Numéro_Paiement,""), "")</f>
        <v/>
      </c>
      <c r="C254" s="190" t="str">
        <f ca="1">IFERROR(IF(Prêt_Non_Payé*Valeurs_Entrées,Date_Paiement,""), "")</f>
        <v/>
      </c>
      <c r="D254" s="192" t="str">
        <f ca="1">IFERROR(IF(Prêt_Non_Payé*Valeurs_Entrées,Solde_Départ,""), "")</f>
        <v/>
      </c>
      <c r="E254" s="192" t="str">
        <f ca="1">IFERROR(IF(Prêt_Non_Payé*Valeurs_Entrées,Paiement_Mensuel,""), "")</f>
        <v/>
      </c>
      <c r="F254" s="192" t="str">
        <f ca="1">IFERROR(IF(Prêt_Non_Payé*Valeurs_Entrées,Capital,""), "")</f>
        <v/>
      </c>
      <c r="G254" s="192" t="str">
        <f ca="1">IFERROR(IF(Prêt_Non_Payé*Valeurs_Entrées,Intérêts,""), "")</f>
        <v/>
      </c>
      <c r="H254" s="192" t="str">
        <f ca="1">IFERROR(IF(Prêt_Non_Payé*Valeurs_Entrées,Solde_Final,""), "")</f>
        <v/>
      </c>
    </row>
    <row r="255" spans="2:8" x14ac:dyDescent="0.3">
      <c r="B255" s="193" t="str">
        <f ca="1">IFERROR(IF(Prêt_Non_Payé*Valeurs_Entrées,Numéro_Paiement,""), "")</f>
        <v/>
      </c>
      <c r="C255" s="190" t="str">
        <f ca="1">IFERROR(IF(Prêt_Non_Payé*Valeurs_Entrées,Date_Paiement,""), "")</f>
        <v/>
      </c>
      <c r="D255" s="192" t="str">
        <f ca="1">IFERROR(IF(Prêt_Non_Payé*Valeurs_Entrées,Solde_Départ,""), "")</f>
        <v/>
      </c>
      <c r="E255" s="192" t="str">
        <f ca="1">IFERROR(IF(Prêt_Non_Payé*Valeurs_Entrées,Paiement_Mensuel,""), "")</f>
        <v/>
      </c>
      <c r="F255" s="192" t="str">
        <f ca="1">IFERROR(IF(Prêt_Non_Payé*Valeurs_Entrées,Capital,""), "")</f>
        <v/>
      </c>
      <c r="G255" s="192" t="str">
        <f ca="1">IFERROR(IF(Prêt_Non_Payé*Valeurs_Entrées,Intérêts,""), "")</f>
        <v/>
      </c>
      <c r="H255" s="192" t="str">
        <f ca="1">IFERROR(IF(Prêt_Non_Payé*Valeurs_Entrées,Solde_Final,""), "")</f>
        <v/>
      </c>
    </row>
    <row r="256" spans="2:8" x14ac:dyDescent="0.3">
      <c r="B256" s="193" t="str">
        <f ca="1">IFERROR(IF(Prêt_Non_Payé*Valeurs_Entrées,Numéro_Paiement,""), "")</f>
        <v/>
      </c>
      <c r="C256" s="190" t="str">
        <f ca="1">IFERROR(IF(Prêt_Non_Payé*Valeurs_Entrées,Date_Paiement,""), "")</f>
        <v/>
      </c>
      <c r="D256" s="192" t="str">
        <f ca="1">IFERROR(IF(Prêt_Non_Payé*Valeurs_Entrées,Solde_Départ,""), "")</f>
        <v/>
      </c>
      <c r="E256" s="192" t="str">
        <f ca="1">IFERROR(IF(Prêt_Non_Payé*Valeurs_Entrées,Paiement_Mensuel,""), "")</f>
        <v/>
      </c>
      <c r="F256" s="192" t="str">
        <f ca="1">IFERROR(IF(Prêt_Non_Payé*Valeurs_Entrées,Capital,""), "")</f>
        <v/>
      </c>
      <c r="G256" s="192" t="str">
        <f ca="1">IFERROR(IF(Prêt_Non_Payé*Valeurs_Entrées,Intérêts,""), "")</f>
        <v/>
      </c>
      <c r="H256" s="192" t="str">
        <f ca="1">IFERROR(IF(Prêt_Non_Payé*Valeurs_Entrées,Solde_Final,""), "")</f>
        <v/>
      </c>
    </row>
    <row r="257" spans="2:8" x14ac:dyDescent="0.3">
      <c r="B257" s="193" t="str">
        <f ca="1">IFERROR(IF(Prêt_Non_Payé*Valeurs_Entrées,Numéro_Paiement,""), "")</f>
        <v/>
      </c>
      <c r="C257" s="190" t="str">
        <f ca="1">IFERROR(IF(Prêt_Non_Payé*Valeurs_Entrées,Date_Paiement,""), "")</f>
        <v/>
      </c>
      <c r="D257" s="192" t="str">
        <f ca="1">IFERROR(IF(Prêt_Non_Payé*Valeurs_Entrées,Solde_Départ,""), "")</f>
        <v/>
      </c>
      <c r="E257" s="192" t="str">
        <f ca="1">IFERROR(IF(Prêt_Non_Payé*Valeurs_Entrées,Paiement_Mensuel,""), "")</f>
        <v/>
      </c>
      <c r="F257" s="192" t="str">
        <f ca="1">IFERROR(IF(Prêt_Non_Payé*Valeurs_Entrées,Capital,""), "")</f>
        <v/>
      </c>
      <c r="G257" s="192" t="str">
        <f ca="1">IFERROR(IF(Prêt_Non_Payé*Valeurs_Entrées,Intérêts,""), "")</f>
        <v/>
      </c>
      <c r="H257" s="192" t="str">
        <f ca="1">IFERROR(IF(Prêt_Non_Payé*Valeurs_Entrées,Solde_Final,""), "")</f>
        <v/>
      </c>
    </row>
    <row r="258" spans="2:8" x14ac:dyDescent="0.3">
      <c r="B258" s="193" t="str">
        <f ca="1">IFERROR(IF(Prêt_Non_Payé*Valeurs_Entrées,Numéro_Paiement,""), "")</f>
        <v/>
      </c>
      <c r="C258" s="190" t="str">
        <f ca="1">IFERROR(IF(Prêt_Non_Payé*Valeurs_Entrées,Date_Paiement,""), "")</f>
        <v/>
      </c>
      <c r="D258" s="192" t="str">
        <f ca="1">IFERROR(IF(Prêt_Non_Payé*Valeurs_Entrées,Solde_Départ,""), "")</f>
        <v/>
      </c>
      <c r="E258" s="192" t="str">
        <f ca="1">IFERROR(IF(Prêt_Non_Payé*Valeurs_Entrées,Paiement_Mensuel,""), "")</f>
        <v/>
      </c>
      <c r="F258" s="192" t="str">
        <f ca="1">IFERROR(IF(Prêt_Non_Payé*Valeurs_Entrées,Capital,""), "")</f>
        <v/>
      </c>
      <c r="G258" s="192" t="str">
        <f ca="1">IFERROR(IF(Prêt_Non_Payé*Valeurs_Entrées,Intérêts,""), "")</f>
        <v/>
      </c>
      <c r="H258" s="192" t="str">
        <f ca="1">IFERROR(IF(Prêt_Non_Payé*Valeurs_Entrées,Solde_Final,""), "")</f>
        <v/>
      </c>
    </row>
    <row r="259" spans="2:8" x14ac:dyDescent="0.3">
      <c r="B259" s="193" t="str">
        <f ca="1">IFERROR(IF(Prêt_Non_Payé*Valeurs_Entrées,Numéro_Paiement,""), "")</f>
        <v/>
      </c>
      <c r="C259" s="190" t="str">
        <f ca="1">IFERROR(IF(Prêt_Non_Payé*Valeurs_Entrées,Date_Paiement,""), "")</f>
        <v/>
      </c>
      <c r="D259" s="192" t="str">
        <f ca="1">IFERROR(IF(Prêt_Non_Payé*Valeurs_Entrées,Solde_Départ,""), "")</f>
        <v/>
      </c>
      <c r="E259" s="192" t="str">
        <f ca="1">IFERROR(IF(Prêt_Non_Payé*Valeurs_Entrées,Paiement_Mensuel,""), "")</f>
        <v/>
      </c>
      <c r="F259" s="192" t="str">
        <f ca="1">IFERROR(IF(Prêt_Non_Payé*Valeurs_Entrées,Capital,""), "")</f>
        <v/>
      </c>
      <c r="G259" s="192" t="str">
        <f ca="1">IFERROR(IF(Prêt_Non_Payé*Valeurs_Entrées,Intérêts,""), "")</f>
        <v/>
      </c>
      <c r="H259" s="192" t="str">
        <f ca="1">IFERROR(IF(Prêt_Non_Payé*Valeurs_Entrées,Solde_Final,""), "")</f>
        <v/>
      </c>
    </row>
    <row r="260" spans="2:8" x14ac:dyDescent="0.3">
      <c r="B260" s="193" t="str">
        <f ca="1">IFERROR(IF(Prêt_Non_Payé*Valeurs_Entrées,Numéro_Paiement,""), "")</f>
        <v/>
      </c>
      <c r="C260" s="190" t="str">
        <f ca="1">IFERROR(IF(Prêt_Non_Payé*Valeurs_Entrées,Date_Paiement,""), "")</f>
        <v/>
      </c>
      <c r="D260" s="192" t="str">
        <f ca="1">IFERROR(IF(Prêt_Non_Payé*Valeurs_Entrées,Solde_Départ,""), "")</f>
        <v/>
      </c>
      <c r="E260" s="192" t="str">
        <f ca="1">IFERROR(IF(Prêt_Non_Payé*Valeurs_Entrées,Paiement_Mensuel,""), "")</f>
        <v/>
      </c>
      <c r="F260" s="192" t="str">
        <f ca="1">IFERROR(IF(Prêt_Non_Payé*Valeurs_Entrées,Capital,""), "")</f>
        <v/>
      </c>
      <c r="G260" s="192" t="str">
        <f ca="1">IFERROR(IF(Prêt_Non_Payé*Valeurs_Entrées,Intérêts,""), "")</f>
        <v/>
      </c>
      <c r="H260" s="192" t="str">
        <f ca="1">IFERROR(IF(Prêt_Non_Payé*Valeurs_Entrées,Solde_Final,""), "")</f>
        <v/>
      </c>
    </row>
    <row r="261" spans="2:8" x14ac:dyDescent="0.3">
      <c r="B261" s="193" t="str">
        <f ca="1">IFERROR(IF(Prêt_Non_Payé*Valeurs_Entrées,Numéro_Paiement,""), "")</f>
        <v/>
      </c>
      <c r="C261" s="190" t="str">
        <f ca="1">IFERROR(IF(Prêt_Non_Payé*Valeurs_Entrées,Date_Paiement,""), "")</f>
        <v/>
      </c>
      <c r="D261" s="192" t="str">
        <f ca="1">IFERROR(IF(Prêt_Non_Payé*Valeurs_Entrées,Solde_Départ,""), "")</f>
        <v/>
      </c>
      <c r="E261" s="192" t="str">
        <f ca="1">IFERROR(IF(Prêt_Non_Payé*Valeurs_Entrées,Paiement_Mensuel,""), "")</f>
        <v/>
      </c>
      <c r="F261" s="192" t="str">
        <f ca="1">IFERROR(IF(Prêt_Non_Payé*Valeurs_Entrées,Capital,""), "")</f>
        <v/>
      </c>
      <c r="G261" s="192" t="str">
        <f ca="1">IFERROR(IF(Prêt_Non_Payé*Valeurs_Entrées,Intérêts,""), "")</f>
        <v/>
      </c>
      <c r="H261" s="192" t="str">
        <f ca="1">IFERROR(IF(Prêt_Non_Payé*Valeurs_Entrées,Solde_Final,""), "")</f>
        <v/>
      </c>
    </row>
    <row r="262" spans="2:8" x14ac:dyDescent="0.3">
      <c r="B262" s="193" t="str">
        <f ca="1">IFERROR(IF(Prêt_Non_Payé*Valeurs_Entrées,Numéro_Paiement,""), "")</f>
        <v/>
      </c>
      <c r="C262" s="190" t="str">
        <f ca="1">IFERROR(IF(Prêt_Non_Payé*Valeurs_Entrées,Date_Paiement,""), "")</f>
        <v/>
      </c>
      <c r="D262" s="192" t="str">
        <f ca="1">IFERROR(IF(Prêt_Non_Payé*Valeurs_Entrées,Solde_Départ,""), "")</f>
        <v/>
      </c>
      <c r="E262" s="192" t="str">
        <f ca="1">IFERROR(IF(Prêt_Non_Payé*Valeurs_Entrées,Paiement_Mensuel,""), "")</f>
        <v/>
      </c>
      <c r="F262" s="192" t="str">
        <f ca="1">IFERROR(IF(Prêt_Non_Payé*Valeurs_Entrées,Capital,""), "")</f>
        <v/>
      </c>
      <c r="G262" s="192" t="str">
        <f ca="1">IFERROR(IF(Prêt_Non_Payé*Valeurs_Entrées,Intérêts,""), "")</f>
        <v/>
      </c>
      <c r="H262" s="192" t="str">
        <f ca="1">IFERROR(IF(Prêt_Non_Payé*Valeurs_Entrées,Solde_Final,""), "")</f>
        <v/>
      </c>
    </row>
    <row r="263" spans="2:8" x14ac:dyDescent="0.3">
      <c r="B263" s="193" t="str">
        <f ca="1">IFERROR(IF(Prêt_Non_Payé*Valeurs_Entrées,Numéro_Paiement,""), "")</f>
        <v/>
      </c>
      <c r="C263" s="190" t="str">
        <f ca="1">IFERROR(IF(Prêt_Non_Payé*Valeurs_Entrées,Date_Paiement,""), "")</f>
        <v/>
      </c>
      <c r="D263" s="192" t="str">
        <f ca="1">IFERROR(IF(Prêt_Non_Payé*Valeurs_Entrées,Solde_Départ,""), "")</f>
        <v/>
      </c>
      <c r="E263" s="192" t="str">
        <f ca="1">IFERROR(IF(Prêt_Non_Payé*Valeurs_Entrées,Paiement_Mensuel,""), "")</f>
        <v/>
      </c>
      <c r="F263" s="192" t="str">
        <f ca="1">IFERROR(IF(Prêt_Non_Payé*Valeurs_Entrées,Capital,""), "")</f>
        <v/>
      </c>
      <c r="G263" s="192" t="str">
        <f ca="1">IFERROR(IF(Prêt_Non_Payé*Valeurs_Entrées,Intérêts,""), "")</f>
        <v/>
      </c>
      <c r="H263" s="192" t="str">
        <f ca="1">IFERROR(IF(Prêt_Non_Payé*Valeurs_Entrées,Solde_Final,""), "")</f>
        <v/>
      </c>
    </row>
    <row r="264" spans="2:8" x14ac:dyDescent="0.3">
      <c r="B264" s="193" t="str">
        <f ca="1">IFERROR(IF(Prêt_Non_Payé*Valeurs_Entrées,Numéro_Paiement,""), "")</f>
        <v/>
      </c>
      <c r="C264" s="190" t="str">
        <f ca="1">IFERROR(IF(Prêt_Non_Payé*Valeurs_Entrées,Date_Paiement,""), "")</f>
        <v/>
      </c>
      <c r="D264" s="192" t="str">
        <f ca="1">IFERROR(IF(Prêt_Non_Payé*Valeurs_Entrées,Solde_Départ,""), "")</f>
        <v/>
      </c>
      <c r="E264" s="192" t="str">
        <f ca="1">IFERROR(IF(Prêt_Non_Payé*Valeurs_Entrées,Paiement_Mensuel,""), "")</f>
        <v/>
      </c>
      <c r="F264" s="192" t="str">
        <f ca="1">IFERROR(IF(Prêt_Non_Payé*Valeurs_Entrées,Capital,""), "")</f>
        <v/>
      </c>
      <c r="G264" s="192" t="str">
        <f ca="1">IFERROR(IF(Prêt_Non_Payé*Valeurs_Entrées,Intérêts,""), "")</f>
        <v/>
      </c>
      <c r="H264" s="192" t="str">
        <f ca="1">IFERROR(IF(Prêt_Non_Payé*Valeurs_Entrées,Solde_Final,""), "")</f>
        <v/>
      </c>
    </row>
    <row r="265" spans="2:8" x14ac:dyDescent="0.3">
      <c r="B265" s="193" t="str">
        <f ca="1">IFERROR(IF(Prêt_Non_Payé*Valeurs_Entrées,Numéro_Paiement,""), "")</f>
        <v/>
      </c>
      <c r="C265" s="190" t="str">
        <f ca="1">IFERROR(IF(Prêt_Non_Payé*Valeurs_Entrées,Date_Paiement,""), "")</f>
        <v/>
      </c>
      <c r="D265" s="192" t="str">
        <f ca="1">IFERROR(IF(Prêt_Non_Payé*Valeurs_Entrées,Solde_Départ,""), "")</f>
        <v/>
      </c>
      <c r="E265" s="192" t="str">
        <f ca="1">IFERROR(IF(Prêt_Non_Payé*Valeurs_Entrées,Paiement_Mensuel,""), "")</f>
        <v/>
      </c>
      <c r="F265" s="192" t="str">
        <f ca="1">IFERROR(IF(Prêt_Non_Payé*Valeurs_Entrées,Capital,""), "")</f>
        <v/>
      </c>
      <c r="G265" s="192" t="str">
        <f ca="1">IFERROR(IF(Prêt_Non_Payé*Valeurs_Entrées,Intérêts,""), "")</f>
        <v/>
      </c>
      <c r="H265" s="192" t="str">
        <f ca="1">IFERROR(IF(Prêt_Non_Payé*Valeurs_Entrées,Solde_Final,""), "")</f>
        <v/>
      </c>
    </row>
    <row r="266" spans="2:8" x14ac:dyDescent="0.3">
      <c r="B266" s="193" t="str">
        <f ca="1">IFERROR(IF(Prêt_Non_Payé*Valeurs_Entrées,Numéro_Paiement,""), "")</f>
        <v/>
      </c>
      <c r="C266" s="190" t="str">
        <f ca="1">IFERROR(IF(Prêt_Non_Payé*Valeurs_Entrées,Date_Paiement,""), "")</f>
        <v/>
      </c>
      <c r="D266" s="192" t="str">
        <f ca="1">IFERROR(IF(Prêt_Non_Payé*Valeurs_Entrées,Solde_Départ,""), "")</f>
        <v/>
      </c>
      <c r="E266" s="192" t="str">
        <f ca="1">IFERROR(IF(Prêt_Non_Payé*Valeurs_Entrées,Paiement_Mensuel,""), "")</f>
        <v/>
      </c>
      <c r="F266" s="192" t="str">
        <f ca="1">IFERROR(IF(Prêt_Non_Payé*Valeurs_Entrées,Capital,""), "")</f>
        <v/>
      </c>
      <c r="G266" s="192" t="str">
        <f ca="1">IFERROR(IF(Prêt_Non_Payé*Valeurs_Entrées,Intérêts,""), "")</f>
        <v/>
      </c>
      <c r="H266" s="192" t="str">
        <f ca="1">IFERROR(IF(Prêt_Non_Payé*Valeurs_Entrées,Solde_Final,""), "")</f>
        <v/>
      </c>
    </row>
    <row r="267" spans="2:8" x14ac:dyDescent="0.3">
      <c r="B267" s="193" t="str">
        <f ca="1">IFERROR(IF(Prêt_Non_Payé*Valeurs_Entrées,Numéro_Paiement,""), "")</f>
        <v/>
      </c>
      <c r="C267" s="190" t="str">
        <f ca="1">IFERROR(IF(Prêt_Non_Payé*Valeurs_Entrées,Date_Paiement,""), "")</f>
        <v/>
      </c>
      <c r="D267" s="192" t="str">
        <f ca="1">IFERROR(IF(Prêt_Non_Payé*Valeurs_Entrées,Solde_Départ,""), "")</f>
        <v/>
      </c>
      <c r="E267" s="192" t="str">
        <f ca="1">IFERROR(IF(Prêt_Non_Payé*Valeurs_Entrées,Paiement_Mensuel,""), "")</f>
        <v/>
      </c>
      <c r="F267" s="192" t="str">
        <f ca="1">IFERROR(IF(Prêt_Non_Payé*Valeurs_Entrées,Capital,""), "")</f>
        <v/>
      </c>
      <c r="G267" s="192" t="str">
        <f ca="1">IFERROR(IF(Prêt_Non_Payé*Valeurs_Entrées,Intérêts,""), "")</f>
        <v/>
      </c>
      <c r="H267" s="192" t="str">
        <f ca="1">IFERROR(IF(Prêt_Non_Payé*Valeurs_Entrées,Solde_Final,""), "")</f>
        <v/>
      </c>
    </row>
    <row r="268" spans="2:8" x14ac:dyDescent="0.3">
      <c r="B268" s="193" t="str">
        <f ca="1">IFERROR(IF(Prêt_Non_Payé*Valeurs_Entrées,Numéro_Paiement,""), "")</f>
        <v/>
      </c>
      <c r="C268" s="190" t="str">
        <f ca="1">IFERROR(IF(Prêt_Non_Payé*Valeurs_Entrées,Date_Paiement,""), "")</f>
        <v/>
      </c>
      <c r="D268" s="192" t="str">
        <f ca="1">IFERROR(IF(Prêt_Non_Payé*Valeurs_Entrées,Solde_Départ,""), "")</f>
        <v/>
      </c>
      <c r="E268" s="192" t="str">
        <f ca="1">IFERROR(IF(Prêt_Non_Payé*Valeurs_Entrées,Paiement_Mensuel,""), "")</f>
        <v/>
      </c>
      <c r="F268" s="192" t="str">
        <f ca="1">IFERROR(IF(Prêt_Non_Payé*Valeurs_Entrées,Capital,""), "")</f>
        <v/>
      </c>
      <c r="G268" s="192" t="str">
        <f ca="1">IFERROR(IF(Prêt_Non_Payé*Valeurs_Entrées,Intérêts,""), "")</f>
        <v/>
      </c>
      <c r="H268" s="192" t="str">
        <f ca="1">IFERROR(IF(Prêt_Non_Payé*Valeurs_Entrées,Solde_Final,""), "")</f>
        <v/>
      </c>
    </row>
    <row r="269" spans="2:8" x14ac:dyDescent="0.3">
      <c r="B269" s="193" t="str">
        <f ca="1">IFERROR(IF(Prêt_Non_Payé*Valeurs_Entrées,Numéro_Paiement,""), "")</f>
        <v/>
      </c>
      <c r="C269" s="190" t="str">
        <f ca="1">IFERROR(IF(Prêt_Non_Payé*Valeurs_Entrées,Date_Paiement,""), "")</f>
        <v/>
      </c>
      <c r="D269" s="192" t="str">
        <f ca="1">IFERROR(IF(Prêt_Non_Payé*Valeurs_Entrées,Solde_Départ,""), "")</f>
        <v/>
      </c>
      <c r="E269" s="192" t="str">
        <f ca="1">IFERROR(IF(Prêt_Non_Payé*Valeurs_Entrées,Paiement_Mensuel,""), "")</f>
        <v/>
      </c>
      <c r="F269" s="192" t="str">
        <f ca="1">IFERROR(IF(Prêt_Non_Payé*Valeurs_Entrées,Capital,""), "")</f>
        <v/>
      </c>
      <c r="G269" s="192" t="str">
        <f ca="1">IFERROR(IF(Prêt_Non_Payé*Valeurs_Entrées,Intérêts,""), "")</f>
        <v/>
      </c>
      <c r="H269" s="192" t="str">
        <f ca="1">IFERROR(IF(Prêt_Non_Payé*Valeurs_Entrées,Solde_Final,""), "")</f>
        <v/>
      </c>
    </row>
    <row r="270" spans="2:8" x14ac:dyDescent="0.3">
      <c r="B270" s="193" t="str">
        <f ca="1">IFERROR(IF(Prêt_Non_Payé*Valeurs_Entrées,Numéro_Paiement,""), "")</f>
        <v/>
      </c>
      <c r="C270" s="190" t="str">
        <f ca="1">IFERROR(IF(Prêt_Non_Payé*Valeurs_Entrées,Date_Paiement,""), "")</f>
        <v/>
      </c>
      <c r="D270" s="192" t="str">
        <f ca="1">IFERROR(IF(Prêt_Non_Payé*Valeurs_Entrées,Solde_Départ,""), "")</f>
        <v/>
      </c>
      <c r="E270" s="192" t="str">
        <f ca="1">IFERROR(IF(Prêt_Non_Payé*Valeurs_Entrées,Paiement_Mensuel,""), "")</f>
        <v/>
      </c>
      <c r="F270" s="192" t="str">
        <f ca="1">IFERROR(IF(Prêt_Non_Payé*Valeurs_Entrées,Capital,""), "")</f>
        <v/>
      </c>
      <c r="G270" s="192" t="str">
        <f ca="1">IFERROR(IF(Prêt_Non_Payé*Valeurs_Entrées,Intérêts,""), "")</f>
        <v/>
      </c>
      <c r="H270" s="192" t="str">
        <f ca="1">IFERROR(IF(Prêt_Non_Payé*Valeurs_Entrées,Solde_Final,""), "")</f>
        <v/>
      </c>
    </row>
    <row r="271" spans="2:8" x14ac:dyDescent="0.3">
      <c r="B271" s="193" t="str">
        <f ca="1">IFERROR(IF(Prêt_Non_Payé*Valeurs_Entrées,Numéro_Paiement,""), "")</f>
        <v/>
      </c>
      <c r="C271" s="190" t="str">
        <f ca="1">IFERROR(IF(Prêt_Non_Payé*Valeurs_Entrées,Date_Paiement,""), "")</f>
        <v/>
      </c>
      <c r="D271" s="192" t="str">
        <f ca="1">IFERROR(IF(Prêt_Non_Payé*Valeurs_Entrées,Solde_Départ,""), "")</f>
        <v/>
      </c>
      <c r="E271" s="192" t="str">
        <f ca="1">IFERROR(IF(Prêt_Non_Payé*Valeurs_Entrées,Paiement_Mensuel,""), "")</f>
        <v/>
      </c>
      <c r="F271" s="192" t="str">
        <f ca="1">IFERROR(IF(Prêt_Non_Payé*Valeurs_Entrées,Capital,""), "")</f>
        <v/>
      </c>
      <c r="G271" s="192" t="str">
        <f ca="1">IFERROR(IF(Prêt_Non_Payé*Valeurs_Entrées,Intérêts,""), "")</f>
        <v/>
      </c>
      <c r="H271" s="192" t="str">
        <f ca="1">IFERROR(IF(Prêt_Non_Payé*Valeurs_Entrées,Solde_Final,""), "")</f>
        <v/>
      </c>
    </row>
    <row r="272" spans="2:8" x14ac:dyDescent="0.3">
      <c r="B272" s="193" t="str">
        <f ca="1">IFERROR(IF(Prêt_Non_Payé*Valeurs_Entrées,Numéro_Paiement,""), "")</f>
        <v/>
      </c>
      <c r="C272" s="190" t="str">
        <f ca="1">IFERROR(IF(Prêt_Non_Payé*Valeurs_Entrées,Date_Paiement,""), "")</f>
        <v/>
      </c>
      <c r="D272" s="192" t="str">
        <f ca="1">IFERROR(IF(Prêt_Non_Payé*Valeurs_Entrées,Solde_Départ,""), "")</f>
        <v/>
      </c>
      <c r="E272" s="192" t="str">
        <f ca="1">IFERROR(IF(Prêt_Non_Payé*Valeurs_Entrées,Paiement_Mensuel,""), "")</f>
        <v/>
      </c>
      <c r="F272" s="192" t="str">
        <f ca="1">IFERROR(IF(Prêt_Non_Payé*Valeurs_Entrées,Capital,""), "")</f>
        <v/>
      </c>
      <c r="G272" s="192" t="str">
        <f ca="1">IFERROR(IF(Prêt_Non_Payé*Valeurs_Entrées,Intérêts,""), "")</f>
        <v/>
      </c>
      <c r="H272" s="192" t="str">
        <f ca="1">IFERROR(IF(Prêt_Non_Payé*Valeurs_Entrées,Solde_Final,""), "")</f>
        <v/>
      </c>
    </row>
    <row r="273" spans="2:8" x14ac:dyDescent="0.3">
      <c r="B273" s="193" t="str">
        <f ca="1">IFERROR(IF(Prêt_Non_Payé*Valeurs_Entrées,Numéro_Paiement,""), "")</f>
        <v/>
      </c>
      <c r="C273" s="190" t="str">
        <f ca="1">IFERROR(IF(Prêt_Non_Payé*Valeurs_Entrées,Date_Paiement,""), "")</f>
        <v/>
      </c>
      <c r="D273" s="192" t="str">
        <f ca="1">IFERROR(IF(Prêt_Non_Payé*Valeurs_Entrées,Solde_Départ,""), "")</f>
        <v/>
      </c>
      <c r="E273" s="192" t="str">
        <f ca="1">IFERROR(IF(Prêt_Non_Payé*Valeurs_Entrées,Paiement_Mensuel,""), "")</f>
        <v/>
      </c>
      <c r="F273" s="192" t="str">
        <f ca="1">IFERROR(IF(Prêt_Non_Payé*Valeurs_Entrées,Capital,""), "")</f>
        <v/>
      </c>
      <c r="G273" s="192" t="str">
        <f ca="1">IFERROR(IF(Prêt_Non_Payé*Valeurs_Entrées,Intérêts,""), "")</f>
        <v/>
      </c>
      <c r="H273" s="192" t="str">
        <f ca="1">IFERROR(IF(Prêt_Non_Payé*Valeurs_Entrées,Solde_Final,""), "")</f>
        <v/>
      </c>
    </row>
    <row r="274" spans="2:8" x14ac:dyDescent="0.3">
      <c r="B274" s="193" t="str">
        <f ca="1">IFERROR(IF(Prêt_Non_Payé*Valeurs_Entrées,Numéro_Paiement,""), "")</f>
        <v/>
      </c>
      <c r="C274" s="190" t="str">
        <f ca="1">IFERROR(IF(Prêt_Non_Payé*Valeurs_Entrées,Date_Paiement,""), "")</f>
        <v/>
      </c>
      <c r="D274" s="192" t="str">
        <f ca="1">IFERROR(IF(Prêt_Non_Payé*Valeurs_Entrées,Solde_Départ,""), "")</f>
        <v/>
      </c>
      <c r="E274" s="192" t="str">
        <f ca="1">IFERROR(IF(Prêt_Non_Payé*Valeurs_Entrées,Paiement_Mensuel,""), "")</f>
        <v/>
      </c>
      <c r="F274" s="192" t="str">
        <f ca="1">IFERROR(IF(Prêt_Non_Payé*Valeurs_Entrées,Capital,""), "")</f>
        <v/>
      </c>
      <c r="G274" s="192" t="str">
        <f ca="1">IFERROR(IF(Prêt_Non_Payé*Valeurs_Entrées,Intérêts,""), "")</f>
        <v/>
      </c>
      <c r="H274" s="192" t="str">
        <f ca="1">IFERROR(IF(Prêt_Non_Payé*Valeurs_Entrées,Solde_Final,""), "")</f>
        <v/>
      </c>
    </row>
    <row r="275" spans="2:8" x14ac:dyDescent="0.3">
      <c r="B275" s="193" t="str">
        <f ca="1">IFERROR(IF(Prêt_Non_Payé*Valeurs_Entrées,Numéro_Paiement,""), "")</f>
        <v/>
      </c>
      <c r="C275" s="190" t="str">
        <f ca="1">IFERROR(IF(Prêt_Non_Payé*Valeurs_Entrées,Date_Paiement,""), "")</f>
        <v/>
      </c>
      <c r="D275" s="192" t="str">
        <f ca="1">IFERROR(IF(Prêt_Non_Payé*Valeurs_Entrées,Solde_Départ,""), "")</f>
        <v/>
      </c>
      <c r="E275" s="192" t="str">
        <f ca="1">IFERROR(IF(Prêt_Non_Payé*Valeurs_Entrées,Paiement_Mensuel,""), "")</f>
        <v/>
      </c>
      <c r="F275" s="192" t="str">
        <f ca="1">IFERROR(IF(Prêt_Non_Payé*Valeurs_Entrées,Capital,""), "")</f>
        <v/>
      </c>
      <c r="G275" s="192" t="str">
        <f ca="1">IFERROR(IF(Prêt_Non_Payé*Valeurs_Entrées,Intérêts,""), "")</f>
        <v/>
      </c>
      <c r="H275" s="192" t="str">
        <f ca="1">IFERROR(IF(Prêt_Non_Payé*Valeurs_Entrées,Solde_Final,""), "")</f>
        <v/>
      </c>
    </row>
    <row r="276" spans="2:8" x14ac:dyDescent="0.3">
      <c r="B276" s="193" t="str">
        <f ca="1">IFERROR(IF(Prêt_Non_Payé*Valeurs_Entrées,Numéro_Paiement,""), "")</f>
        <v/>
      </c>
      <c r="C276" s="190" t="str">
        <f ca="1">IFERROR(IF(Prêt_Non_Payé*Valeurs_Entrées,Date_Paiement,""), "")</f>
        <v/>
      </c>
      <c r="D276" s="192" t="str">
        <f ca="1">IFERROR(IF(Prêt_Non_Payé*Valeurs_Entrées,Solde_Départ,""), "")</f>
        <v/>
      </c>
      <c r="E276" s="192" t="str">
        <f ca="1">IFERROR(IF(Prêt_Non_Payé*Valeurs_Entrées,Paiement_Mensuel,""), "")</f>
        <v/>
      </c>
      <c r="F276" s="192" t="str">
        <f ca="1">IFERROR(IF(Prêt_Non_Payé*Valeurs_Entrées,Capital,""), "")</f>
        <v/>
      </c>
      <c r="G276" s="192" t="str">
        <f ca="1">IFERROR(IF(Prêt_Non_Payé*Valeurs_Entrées,Intérêts,""), "")</f>
        <v/>
      </c>
      <c r="H276" s="192" t="str">
        <f ca="1">IFERROR(IF(Prêt_Non_Payé*Valeurs_Entrées,Solde_Final,""), "")</f>
        <v/>
      </c>
    </row>
    <row r="277" spans="2:8" x14ac:dyDescent="0.3">
      <c r="B277" s="193" t="str">
        <f ca="1">IFERROR(IF(Prêt_Non_Payé*Valeurs_Entrées,Numéro_Paiement,""), "")</f>
        <v/>
      </c>
      <c r="C277" s="190" t="str">
        <f ca="1">IFERROR(IF(Prêt_Non_Payé*Valeurs_Entrées,Date_Paiement,""), "")</f>
        <v/>
      </c>
      <c r="D277" s="192" t="str">
        <f ca="1">IFERROR(IF(Prêt_Non_Payé*Valeurs_Entrées,Solde_Départ,""), "")</f>
        <v/>
      </c>
      <c r="E277" s="192" t="str">
        <f ca="1">IFERROR(IF(Prêt_Non_Payé*Valeurs_Entrées,Paiement_Mensuel,""), "")</f>
        <v/>
      </c>
      <c r="F277" s="192" t="str">
        <f ca="1">IFERROR(IF(Prêt_Non_Payé*Valeurs_Entrées,Capital,""), "")</f>
        <v/>
      </c>
      <c r="G277" s="192" t="str">
        <f ca="1">IFERROR(IF(Prêt_Non_Payé*Valeurs_Entrées,Intérêts,""), "")</f>
        <v/>
      </c>
      <c r="H277" s="192" t="str">
        <f ca="1">IFERROR(IF(Prêt_Non_Payé*Valeurs_Entrées,Solde_Final,""), "")</f>
        <v/>
      </c>
    </row>
    <row r="278" spans="2:8" x14ac:dyDescent="0.3">
      <c r="B278" s="193" t="str">
        <f ca="1">IFERROR(IF(Prêt_Non_Payé*Valeurs_Entrées,Numéro_Paiement,""), "")</f>
        <v/>
      </c>
      <c r="C278" s="190" t="str">
        <f ca="1">IFERROR(IF(Prêt_Non_Payé*Valeurs_Entrées,Date_Paiement,""), "")</f>
        <v/>
      </c>
      <c r="D278" s="192" t="str">
        <f ca="1">IFERROR(IF(Prêt_Non_Payé*Valeurs_Entrées,Solde_Départ,""), "")</f>
        <v/>
      </c>
      <c r="E278" s="192" t="str">
        <f ca="1">IFERROR(IF(Prêt_Non_Payé*Valeurs_Entrées,Paiement_Mensuel,""), "")</f>
        <v/>
      </c>
      <c r="F278" s="192" t="str">
        <f ca="1">IFERROR(IF(Prêt_Non_Payé*Valeurs_Entrées,Capital,""), "")</f>
        <v/>
      </c>
      <c r="G278" s="192" t="str">
        <f ca="1">IFERROR(IF(Prêt_Non_Payé*Valeurs_Entrées,Intérêts,""), "")</f>
        <v/>
      </c>
      <c r="H278" s="192" t="str">
        <f ca="1">IFERROR(IF(Prêt_Non_Payé*Valeurs_Entrées,Solde_Final,""), "")</f>
        <v/>
      </c>
    </row>
    <row r="279" spans="2:8" x14ac:dyDescent="0.3">
      <c r="B279" s="193" t="str">
        <f ca="1">IFERROR(IF(Prêt_Non_Payé*Valeurs_Entrées,Numéro_Paiement,""), "")</f>
        <v/>
      </c>
      <c r="C279" s="190" t="str">
        <f ca="1">IFERROR(IF(Prêt_Non_Payé*Valeurs_Entrées,Date_Paiement,""), "")</f>
        <v/>
      </c>
      <c r="D279" s="192" t="str">
        <f ca="1">IFERROR(IF(Prêt_Non_Payé*Valeurs_Entrées,Solde_Départ,""), "")</f>
        <v/>
      </c>
      <c r="E279" s="192" t="str">
        <f ca="1">IFERROR(IF(Prêt_Non_Payé*Valeurs_Entrées,Paiement_Mensuel,""), "")</f>
        <v/>
      </c>
      <c r="F279" s="192" t="str">
        <f ca="1">IFERROR(IF(Prêt_Non_Payé*Valeurs_Entrées,Capital,""), "")</f>
        <v/>
      </c>
      <c r="G279" s="192" t="str">
        <f ca="1">IFERROR(IF(Prêt_Non_Payé*Valeurs_Entrées,Intérêts,""), "")</f>
        <v/>
      </c>
      <c r="H279" s="192" t="str">
        <f ca="1">IFERROR(IF(Prêt_Non_Payé*Valeurs_Entrées,Solde_Final,""), "")</f>
        <v/>
      </c>
    </row>
    <row r="280" spans="2:8" x14ac:dyDescent="0.3">
      <c r="B280" s="193" t="str">
        <f ca="1">IFERROR(IF(Prêt_Non_Payé*Valeurs_Entrées,Numéro_Paiement,""), "")</f>
        <v/>
      </c>
      <c r="C280" s="190" t="str">
        <f ca="1">IFERROR(IF(Prêt_Non_Payé*Valeurs_Entrées,Date_Paiement,""), "")</f>
        <v/>
      </c>
      <c r="D280" s="192" t="str">
        <f ca="1">IFERROR(IF(Prêt_Non_Payé*Valeurs_Entrées,Solde_Départ,""), "")</f>
        <v/>
      </c>
      <c r="E280" s="192" t="str">
        <f ca="1">IFERROR(IF(Prêt_Non_Payé*Valeurs_Entrées,Paiement_Mensuel,""), "")</f>
        <v/>
      </c>
      <c r="F280" s="192" t="str">
        <f ca="1">IFERROR(IF(Prêt_Non_Payé*Valeurs_Entrées,Capital,""), "")</f>
        <v/>
      </c>
      <c r="G280" s="192" t="str">
        <f ca="1">IFERROR(IF(Prêt_Non_Payé*Valeurs_Entrées,Intérêts,""), "")</f>
        <v/>
      </c>
      <c r="H280" s="192" t="str">
        <f ca="1">IFERROR(IF(Prêt_Non_Payé*Valeurs_Entrées,Solde_Final,""), "")</f>
        <v/>
      </c>
    </row>
    <row r="281" spans="2:8" x14ac:dyDescent="0.3">
      <c r="B281" s="193" t="str">
        <f ca="1">IFERROR(IF(Prêt_Non_Payé*Valeurs_Entrées,Numéro_Paiement,""), "")</f>
        <v/>
      </c>
      <c r="C281" s="190" t="str">
        <f ca="1">IFERROR(IF(Prêt_Non_Payé*Valeurs_Entrées,Date_Paiement,""), "")</f>
        <v/>
      </c>
      <c r="D281" s="192" t="str">
        <f ca="1">IFERROR(IF(Prêt_Non_Payé*Valeurs_Entrées,Solde_Départ,""), "")</f>
        <v/>
      </c>
      <c r="E281" s="192" t="str">
        <f ca="1">IFERROR(IF(Prêt_Non_Payé*Valeurs_Entrées,Paiement_Mensuel,""), "")</f>
        <v/>
      </c>
      <c r="F281" s="192" t="str">
        <f ca="1">IFERROR(IF(Prêt_Non_Payé*Valeurs_Entrées,Capital,""), "")</f>
        <v/>
      </c>
      <c r="G281" s="192" t="str">
        <f ca="1">IFERROR(IF(Prêt_Non_Payé*Valeurs_Entrées,Intérêts,""), "")</f>
        <v/>
      </c>
      <c r="H281" s="192" t="str">
        <f ca="1">IFERROR(IF(Prêt_Non_Payé*Valeurs_Entrées,Solde_Final,""), "")</f>
        <v/>
      </c>
    </row>
    <row r="282" spans="2:8" x14ac:dyDescent="0.3">
      <c r="B282" s="193" t="str">
        <f ca="1">IFERROR(IF(Prêt_Non_Payé*Valeurs_Entrées,Numéro_Paiement,""), "")</f>
        <v/>
      </c>
      <c r="C282" s="190" t="str">
        <f ca="1">IFERROR(IF(Prêt_Non_Payé*Valeurs_Entrées,Date_Paiement,""), "")</f>
        <v/>
      </c>
      <c r="D282" s="192" t="str">
        <f ca="1">IFERROR(IF(Prêt_Non_Payé*Valeurs_Entrées,Solde_Départ,""), "")</f>
        <v/>
      </c>
      <c r="E282" s="192" t="str">
        <f ca="1">IFERROR(IF(Prêt_Non_Payé*Valeurs_Entrées,Paiement_Mensuel,""), "")</f>
        <v/>
      </c>
      <c r="F282" s="192" t="str">
        <f ca="1">IFERROR(IF(Prêt_Non_Payé*Valeurs_Entrées,Capital,""), "")</f>
        <v/>
      </c>
      <c r="G282" s="192" t="str">
        <f ca="1">IFERROR(IF(Prêt_Non_Payé*Valeurs_Entrées,Intérêts,""), "")</f>
        <v/>
      </c>
      <c r="H282" s="192" t="str">
        <f ca="1">IFERROR(IF(Prêt_Non_Payé*Valeurs_Entrées,Solde_Final,""), "")</f>
        <v/>
      </c>
    </row>
    <row r="283" spans="2:8" x14ac:dyDescent="0.3">
      <c r="B283" s="193" t="str">
        <f ca="1">IFERROR(IF(Prêt_Non_Payé*Valeurs_Entrées,Numéro_Paiement,""), "")</f>
        <v/>
      </c>
      <c r="C283" s="190" t="str">
        <f ca="1">IFERROR(IF(Prêt_Non_Payé*Valeurs_Entrées,Date_Paiement,""), "")</f>
        <v/>
      </c>
      <c r="D283" s="192" t="str">
        <f ca="1">IFERROR(IF(Prêt_Non_Payé*Valeurs_Entrées,Solde_Départ,""), "")</f>
        <v/>
      </c>
      <c r="E283" s="192" t="str">
        <f ca="1">IFERROR(IF(Prêt_Non_Payé*Valeurs_Entrées,Paiement_Mensuel,""), "")</f>
        <v/>
      </c>
      <c r="F283" s="192" t="str">
        <f ca="1">IFERROR(IF(Prêt_Non_Payé*Valeurs_Entrées,Capital,""), "")</f>
        <v/>
      </c>
      <c r="G283" s="192" t="str">
        <f ca="1">IFERROR(IF(Prêt_Non_Payé*Valeurs_Entrées,Intérêts,""), "")</f>
        <v/>
      </c>
      <c r="H283" s="192" t="str">
        <f ca="1">IFERROR(IF(Prêt_Non_Payé*Valeurs_Entrées,Solde_Final,""), "")</f>
        <v/>
      </c>
    </row>
    <row r="284" spans="2:8" x14ac:dyDescent="0.3">
      <c r="B284" s="193" t="str">
        <f ca="1">IFERROR(IF(Prêt_Non_Payé*Valeurs_Entrées,Numéro_Paiement,""), "")</f>
        <v/>
      </c>
      <c r="C284" s="190" t="str">
        <f ca="1">IFERROR(IF(Prêt_Non_Payé*Valeurs_Entrées,Date_Paiement,""), "")</f>
        <v/>
      </c>
      <c r="D284" s="192" t="str">
        <f ca="1">IFERROR(IF(Prêt_Non_Payé*Valeurs_Entrées,Solde_Départ,""), "")</f>
        <v/>
      </c>
      <c r="E284" s="192" t="str">
        <f ca="1">IFERROR(IF(Prêt_Non_Payé*Valeurs_Entrées,Paiement_Mensuel,""), "")</f>
        <v/>
      </c>
      <c r="F284" s="192" t="str">
        <f ca="1">IFERROR(IF(Prêt_Non_Payé*Valeurs_Entrées,Capital,""), "")</f>
        <v/>
      </c>
      <c r="G284" s="192" t="str">
        <f ca="1">IFERROR(IF(Prêt_Non_Payé*Valeurs_Entrées,Intérêts,""), "")</f>
        <v/>
      </c>
      <c r="H284" s="192" t="str">
        <f ca="1">IFERROR(IF(Prêt_Non_Payé*Valeurs_Entrées,Solde_Final,""), "")</f>
        <v/>
      </c>
    </row>
    <row r="285" spans="2:8" x14ac:dyDescent="0.3">
      <c r="B285" s="193" t="str">
        <f ca="1">IFERROR(IF(Prêt_Non_Payé*Valeurs_Entrées,Numéro_Paiement,""), "")</f>
        <v/>
      </c>
      <c r="C285" s="190" t="str">
        <f ca="1">IFERROR(IF(Prêt_Non_Payé*Valeurs_Entrées,Date_Paiement,""), "")</f>
        <v/>
      </c>
      <c r="D285" s="192" t="str">
        <f ca="1">IFERROR(IF(Prêt_Non_Payé*Valeurs_Entrées,Solde_Départ,""), "")</f>
        <v/>
      </c>
      <c r="E285" s="192" t="str">
        <f ca="1">IFERROR(IF(Prêt_Non_Payé*Valeurs_Entrées,Paiement_Mensuel,""), "")</f>
        <v/>
      </c>
      <c r="F285" s="192" t="str">
        <f ca="1">IFERROR(IF(Prêt_Non_Payé*Valeurs_Entrées,Capital,""), "")</f>
        <v/>
      </c>
      <c r="G285" s="192" t="str">
        <f ca="1">IFERROR(IF(Prêt_Non_Payé*Valeurs_Entrées,Intérêts,""), "")</f>
        <v/>
      </c>
      <c r="H285" s="192" t="str">
        <f ca="1">IFERROR(IF(Prêt_Non_Payé*Valeurs_Entrées,Solde_Final,""), "")</f>
        <v/>
      </c>
    </row>
    <row r="286" spans="2:8" x14ac:dyDescent="0.3">
      <c r="B286" s="193" t="str">
        <f ca="1">IFERROR(IF(Prêt_Non_Payé*Valeurs_Entrées,Numéro_Paiement,""), "")</f>
        <v/>
      </c>
      <c r="C286" s="190" t="str">
        <f ca="1">IFERROR(IF(Prêt_Non_Payé*Valeurs_Entrées,Date_Paiement,""), "")</f>
        <v/>
      </c>
      <c r="D286" s="192" t="str">
        <f ca="1">IFERROR(IF(Prêt_Non_Payé*Valeurs_Entrées,Solde_Départ,""), "")</f>
        <v/>
      </c>
      <c r="E286" s="192" t="str">
        <f ca="1">IFERROR(IF(Prêt_Non_Payé*Valeurs_Entrées,Paiement_Mensuel,""), "")</f>
        <v/>
      </c>
      <c r="F286" s="192" t="str">
        <f ca="1">IFERROR(IF(Prêt_Non_Payé*Valeurs_Entrées,Capital,""), "")</f>
        <v/>
      </c>
      <c r="G286" s="192" t="str">
        <f ca="1">IFERROR(IF(Prêt_Non_Payé*Valeurs_Entrées,Intérêts,""), "")</f>
        <v/>
      </c>
      <c r="H286" s="192" t="str">
        <f ca="1">IFERROR(IF(Prêt_Non_Payé*Valeurs_Entrées,Solde_Final,""), "")</f>
        <v/>
      </c>
    </row>
    <row r="287" spans="2:8" x14ac:dyDescent="0.3">
      <c r="B287" s="193" t="str">
        <f ca="1">IFERROR(IF(Prêt_Non_Payé*Valeurs_Entrées,Numéro_Paiement,""), "")</f>
        <v/>
      </c>
      <c r="C287" s="190" t="str">
        <f ca="1">IFERROR(IF(Prêt_Non_Payé*Valeurs_Entrées,Date_Paiement,""), "")</f>
        <v/>
      </c>
      <c r="D287" s="192" t="str">
        <f ca="1">IFERROR(IF(Prêt_Non_Payé*Valeurs_Entrées,Solde_Départ,""), "")</f>
        <v/>
      </c>
      <c r="E287" s="192" t="str">
        <f ca="1">IFERROR(IF(Prêt_Non_Payé*Valeurs_Entrées,Paiement_Mensuel,""), "")</f>
        <v/>
      </c>
      <c r="F287" s="192" t="str">
        <f ca="1">IFERROR(IF(Prêt_Non_Payé*Valeurs_Entrées,Capital,""), "")</f>
        <v/>
      </c>
      <c r="G287" s="192" t="str">
        <f ca="1">IFERROR(IF(Prêt_Non_Payé*Valeurs_Entrées,Intérêts,""), "")</f>
        <v/>
      </c>
      <c r="H287" s="192" t="str">
        <f ca="1">IFERROR(IF(Prêt_Non_Payé*Valeurs_Entrées,Solde_Final,""), "")</f>
        <v/>
      </c>
    </row>
    <row r="288" spans="2:8" x14ac:dyDescent="0.3">
      <c r="B288" s="193" t="str">
        <f ca="1">IFERROR(IF(Prêt_Non_Payé*Valeurs_Entrées,Numéro_Paiement,""), "")</f>
        <v/>
      </c>
      <c r="C288" s="190" t="str">
        <f ca="1">IFERROR(IF(Prêt_Non_Payé*Valeurs_Entrées,Date_Paiement,""), "")</f>
        <v/>
      </c>
      <c r="D288" s="192" t="str">
        <f ca="1">IFERROR(IF(Prêt_Non_Payé*Valeurs_Entrées,Solde_Départ,""), "")</f>
        <v/>
      </c>
      <c r="E288" s="192" t="str">
        <f ca="1">IFERROR(IF(Prêt_Non_Payé*Valeurs_Entrées,Paiement_Mensuel,""), "")</f>
        <v/>
      </c>
      <c r="F288" s="192" t="str">
        <f ca="1">IFERROR(IF(Prêt_Non_Payé*Valeurs_Entrées,Capital,""), "")</f>
        <v/>
      </c>
      <c r="G288" s="192" t="str">
        <f ca="1">IFERROR(IF(Prêt_Non_Payé*Valeurs_Entrées,Intérêts,""), "")</f>
        <v/>
      </c>
      <c r="H288" s="192" t="str">
        <f ca="1">IFERROR(IF(Prêt_Non_Payé*Valeurs_Entrées,Solde_Final,""), "")</f>
        <v/>
      </c>
    </row>
    <row r="289" spans="2:8" x14ac:dyDescent="0.3">
      <c r="B289" s="193" t="str">
        <f ca="1">IFERROR(IF(Prêt_Non_Payé*Valeurs_Entrées,Numéro_Paiement,""), "")</f>
        <v/>
      </c>
      <c r="C289" s="190" t="str">
        <f ca="1">IFERROR(IF(Prêt_Non_Payé*Valeurs_Entrées,Date_Paiement,""), "")</f>
        <v/>
      </c>
      <c r="D289" s="192" t="str">
        <f ca="1">IFERROR(IF(Prêt_Non_Payé*Valeurs_Entrées,Solde_Départ,""), "")</f>
        <v/>
      </c>
      <c r="E289" s="192" t="str">
        <f ca="1">IFERROR(IF(Prêt_Non_Payé*Valeurs_Entrées,Paiement_Mensuel,""), "")</f>
        <v/>
      </c>
      <c r="F289" s="192" t="str">
        <f ca="1">IFERROR(IF(Prêt_Non_Payé*Valeurs_Entrées,Capital,""), "")</f>
        <v/>
      </c>
      <c r="G289" s="192" t="str">
        <f ca="1">IFERROR(IF(Prêt_Non_Payé*Valeurs_Entrées,Intérêts,""), "")</f>
        <v/>
      </c>
      <c r="H289" s="192" t="str">
        <f ca="1">IFERROR(IF(Prêt_Non_Payé*Valeurs_Entrées,Solde_Final,""), "")</f>
        <v/>
      </c>
    </row>
    <row r="290" spans="2:8" x14ac:dyDescent="0.3">
      <c r="B290" s="193" t="str">
        <f ca="1">IFERROR(IF(Prêt_Non_Payé*Valeurs_Entrées,Numéro_Paiement,""), "")</f>
        <v/>
      </c>
      <c r="C290" s="190" t="str">
        <f ca="1">IFERROR(IF(Prêt_Non_Payé*Valeurs_Entrées,Date_Paiement,""), "")</f>
        <v/>
      </c>
      <c r="D290" s="192" t="str">
        <f ca="1">IFERROR(IF(Prêt_Non_Payé*Valeurs_Entrées,Solde_Départ,""), "")</f>
        <v/>
      </c>
      <c r="E290" s="192" t="str">
        <f ca="1">IFERROR(IF(Prêt_Non_Payé*Valeurs_Entrées,Paiement_Mensuel,""), "")</f>
        <v/>
      </c>
      <c r="F290" s="192" t="str">
        <f ca="1">IFERROR(IF(Prêt_Non_Payé*Valeurs_Entrées,Capital,""), "")</f>
        <v/>
      </c>
      <c r="G290" s="192" t="str">
        <f ca="1">IFERROR(IF(Prêt_Non_Payé*Valeurs_Entrées,Intérêts,""), "")</f>
        <v/>
      </c>
      <c r="H290" s="192" t="str">
        <f ca="1">IFERROR(IF(Prêt_Non_Payé*Valeurs_Entrées,Solde_Final,""), "")</f>
        <v/>
      </c>
    </row>
    <row r="291" spans="2:8" x14ac:dyDescent="0.3">
      <c r="B291" s="193" t="str">
        <f ca="1">IFERROR(IF(Prêt_Non_Payé*Valeurs_Entrées,Numéro_Paiement,""), "")</f>
        <v/>
      </c>
      <c r="C291" s="190" t="str">
        <f ca="1">IFERROR(IF(Prêt_Non_Payé*Valeurs_Entrées,Date_Paiement,""), "")</f>
        <v/>
      </c>
      <c r="D291" s="192" t="str">
        <f ca="1">IFERROR(IF(Prêt_Non_Payé*Valeurs_Entrées,Solde_Départ,""), "")</f>
        <v/>
      </c>
      <c r="E291" s="192" t="str">
        <f ca="1">IFERROR(IF(Prêt_Non_Payé*Valeurs_Entrées,Paiement_Mensuel,""), "")</f>
        <v/>
      </c>
      <c r="F291" s="192" t="str">
        <f ca="1">IFERROR(IF(Prêt_Non_Payé*Valeurs_Entrées,Capital,""), "")</f>
        <v/>
      </c>
      <c r="G291" s="192" t="str">
        <f ca="1">IFERROR(IF(Prêt_Non_Payé*Valeurs_Entrées,Intérêts,""), "")</f>
        <v/>
      </c>
      <c r="H291" s="192" t="str">
        <f ca="1">IFERROR(IF(Prêt_Non_Payé*Valeurs_Entrées,Solde_Final,""), "")</f>
        <v/>
      </c>
    </row>
    <row r="292" spans="2:8" x14ac:dyDescent="0.3">
      <c r="B292" s="193" t="str">
        <f ca="1">IFERROR(IF(Prêt_Non_Payé*Valeurs_Entrées,Numéro_Paiement,""), "")</f>
        <v/>
      </c>
      <c r="C292" s="190" t="str">
        <f ca="1">IFERROR(IF(Prêt_Non_Payé*Valeurs_Entrées,Date_Paiement,""), "")</f>
        <v/>
      </c>
      <c r="D292" s="192" t="str">
        <f ca="1">IFERROR(IF(Prêt_Non_Payé*Valeurs_Entrées,Solde_Départ,""), "")</f>
        <v/>
      </c>
      <c r="E292" s="192" t="str">
        <f ca="1">IFERROR(IF(Prêt_Non_Payé*Valeurs_Entrées,Paiement_Mensuel,""), "")</f>
        <v/>
      </c>
      <c r="F292" s="192" t="str">
        <f ca="1">IFERROR(IF(Prêt_Non_Payé*Valeurs_Entrées,Capital,""), "")</f>
        <v/>
      </c>
      <c r="G292" s="192" t="str">
        <f ca="1">IFERROR(IF(Prêt_Non_Payé*Valeurs_Entrées,Intérêts,""), "")</f>
        <v/>
      </c>
      <c r="H292" s="192" t="str">
        <f ca="1">IFERROR(IF(Prêt_Non_Payé*Valeurs_Entrées,Solde_Final,""), "")</f>
        <v/>
      </c>
    </row>
    <row r="293" spans="2:8" x14ac:dyDescent="0.3">
      <c r="B293" s="193" t="str">
        <f ca="1">IFERROR(IF(Prêt_Non_Payé*Valeurs_Entrées,Numéro_Paiement,""), "")</f>
        <v/>
      </c>
      <c r="C293" s="190" t="str">
        <f ca="1">IFERROR(IF(Prêt_Non_Payé*Valeurs_Entrées,Date_Paiement,""), "")</f>
        <v/>
      </c>
      <c r="D293" s="192" t="str">
        <f ca="1">IFERROR(IF(Prêt_Non_Payé*Valeurs_Entrées,Solde_Départ,""), "")</f>
        <v/>
      </c>
      <c r="E293" s="192" t="str">
        <f ca="1">IFERROR(IF(Prêt_Non_Payé*Valeurs_Entrées,Paiement_Mensuel,""), "")</f>
        <v/>
      </c>
      <c r="F293" s="192" t="str">
        <f ca="1">IFERROR(IF(Prêt_Non_Payé*Valeurs_Entrées,Capital,""), "")</f>
        <v/>
      </c>
      <c r="G293" s="192" t="str">
        <f ca="1">IFERROR(IF(Prêt_Non_Payé*Valeurs_Entrées,Intérêts,""), "")</f>
        <v/>
      </c>
      <c r="H293" s="192" t="str">
        <f ca="1">IFERROR(IF(Prêt_Non_Payé*Valeurs_Entrées,Solde_Final,""), "")</f>
        <v/>
      </c>
    </row>
    <row r="294" spans="2:8" x14ac:dyDescent="0.3">
      <c r="B294" s="193" t="str">
        <f ca="1">IFERROR(IF(Prêt_Non_Payé*Valeurs_Entrées,Numéro_Paiement,""), "")</f>
        <v/>
      </c>
      <c r="C294" s="190" t="str">
        <f ca="1">IFERROR(IF(Prêt_Non_Payé*Valeurs_Entrées,Date_Paiement,""), "")</f>
        <v/>
      </c>
      <c r="D294" s="192" t="str">
        <f ca="1">IFERROR(IF(Prêt_Non_Payé*Valeurs_Entrées,Solde_Départ,""), "")</f>
        <v/>
      </c>
      <c r="E294" s="192" t="str">
        <f ca="1">IFERROR(IF(Prêt_Non_Payé*Valeurs_Entrées,Paiement_Mensuel,""), "")</f>
        <v/>
      </c>
      <c r="F294" s="192" t="str">
        <f ca="1">IFERROR(IF(Prêt_Non_Payé*Valeurs_Entrées,Capital,""), "")</f>
        <v/>
      </c>
      <c r="G294" s="192" t="str">
        <f ca="1">IFERROR(IF(Prêt_Non_Payé*Valeurs_Entrées,Intérêts,""), "")</f>
        <v/>
      </c>
      <c r="H294" s="192" t="str">
        <f ca="1">IFERROR(IF(Prêt_Non_Payé*Valeurs_Entrées,Solde_Final,""), "")</f>
        <v/>
      </c>
    </row>
    <row r="295" spans="2:8" x14ac:dyDescent="0.3">
      <c r="B295" s="193" t="str">
        <f ca="1">IFERROR(IF(Prêt_Non_Payé*Valeurs_Entrées,Numéro_Paiement,""), "")</f>
        <v/>
      </c>
      <c r="C295" s="190" t="str">
        <f ca="1">IFERROR(IF(Prêt_Non_Payé*Valeurs_Entrées,Date_Paiement,""), "")</f>
        <v/>
      </c>
      <c r="D295" s="192" t="str">
        <f ca="1">IFERROR(IF(Prêt_Non_Payé*Valeurs_Entrées,Solde_Départ,""), "")</f>
        <v/>
      </c>
      <c r="E295" s="192" t="str">
        <f ca="1">IFERROR(IF(Prêt_Non_Payé*Valeurs_Entrées,Paiement_Mensuel,""), "")</f>
        <v/>
      </c>
      <c r="F295" s="192" t="str">
        <f ca="1">IFERROR(IF(Prêt_Non_Payé*Valeurs_Entrées,Capital,""), "")</f>
        <v/>
      </c>
      <c r="G295" s="192" t="str">
        <f ca="1">IFERROR(IF(Prêt_Non_Payé*Valeurs_Entrées,Intérêts,""), "")</f>
        <v/>
      </c>
      <c r="H295" s="192" t="str">
        <f ca="1">IFERROR(IF(Prêt_Non_Payé*Valeurs_Entrées,Solde_Final,""), "")</f>
        <v/>
      </c>
    </row>
    <row r="296" spans="2:8" x14ac:dyDescent="0.3">
      <c r="B296" s="193" t="str">
        <f ca="1">IFERROR(IF(Prêt_Non_Payé*Valeurs_Entrées,Numéro_Paiement,""), "")</f>
        <v/>
      </c>
      <c r="C296" s="190" t="str">
        <f ca="1">IFERROR(IF(Prêt_Non_Payé*Valeurs_Entrées,Date_Paiement,""), "")</f>
        <v/>
      </c>
      <c r="D296" s="192" t="str">
        <f ca="1">IFERROR(IF(Prêt_Non_Payé*Valeurs_Entrées,Solde_Départ,""), "")</f>
        <v/>
      </c>
      <c r="E296" s="192" t="str">
        <f ca="1">IFERROR(IF(Prêt_Non_Payé*Valeurs_Entrées,Paiement_Mensuel,""), "")</f>
        <v/>
      </c>
      <c r="F296" s="192" t="str">
        <f ca="1">IFERROR(IF(Prêt_Non_Payé*Valeurs_Entrées,Capital,""), "")</f>
        <v/>
      </c>
      <c r="G296" s="192" t="str">
        <f ca="1">IFERROR(IF(Prêt_Non_Payé*Valeurs_Entrées,Intérêts,""), "")</f>
        <v/>
      </c>
      <c r="H296" s="192" t="str">
        <f ca="1">IFERROR(IF(Prêt_Non_Payé*Valeurs_Entrées,Solde_Final,""), "")</f>
        <v/>
      </c>
    </row>
    <row r="297" spans="2:8" x14ac:dyDescent="0.3">
      <c r="B297" s="193" t="str">
        <f ca="1">IFERROR(IF(Prêt_Non_Payé*Valeurs_Entrées,Numéro_Paiement,""), "")</f>
        <v/>
      </c>
      <c r="C297" s="190" t="str">
        <f ca="1">IFERROR(IF(Prêt_Non_Payé*Valeurs_Entrées,Date_Paiement,""), "")</f>
        <v/>
      </c>
      <c r="D297" s="192" t="str">
        <f ca="1">IFERROR(IF(Prêt_Non_Payé*Valeurs_Entrées,Solde_Départ,""), "")</f>
        <v/>
      </c>
      <c r="E297" s="192" t="str">
        <f ca="1">IFERROR(IF(Prêt_Non_Payé*Valeurs_Entrées,Paiement_Mensuel,""), "")</f>
        <v/>
      </c>
      <c r="F297" s="192" t="str">
        <f ca="1">IFERROR(IF(Prêt_Non_Payé*Valeurs_Entrées,Capital,""), "")</f>
        <v/>
      </c>
      <c r="G297" s="192" t="str">
        <f ca="1">IFERROR(IF(Prêt_Non_Payé*Valeurs_Entrées,Intérêts,""), "")</f>
        <v/>
      </c>
      <c r="H297" s="192" t="str">
        <f ca="1">IFERROR(IF(Prêt_Non_Payé*Valeurs_Entrées,Solde_Final,""), "")</f>
        <v/>
      </c>
    </row>
    <row r="298" spans="2:8" x14ac:dyDescent="0.3">
      <c r="B298" s="193" t="str">
        <f ca="1">IFERROR(IF(Prêt_Non_Payé*Valeurs_Entrées,Numéro_Paiement,""), "")</f>
        <v/>
      </c>
      <c r="C298" s="190" t="str">
        <f ca="1">IFERROR(IF(Prêt_Non_Payé*Valeurs_Entrées,Date_Paiement,""), "")</f>
        <v/>
      </c>
      <c r="D298" s="192" t="str">
        <f ca="1">IFERROR(IF(Prêt_Non_Payé*Valeurs_Entrées,Solde_Départ,""), "")</f>
        <v/>
      </c>
      <c r="E298" s="192" t="str">
        <f ca="1">IFERROR(IF(Prêt_Non_Payé*Valeurs_Entrées,Paiement_Mensuel,""), "")</f>
        <v/>
      </c>
      <c r="F298" s="192" t="str">
        <f ca="1">IFERROR(IF(Prêt_Non_Payé*Valeurs_Entrées,Capital,""), "")</f>
        <v/>
      </c>
      <c r="G298" s="192" t="str">
        <f ca="1">IFERROR(IF(Prêt_Non_Payé*Valeurs_Entrées,Intérêts,""), "")</f>
        <v/>
      </c>
      <c r="H298" s="192" t="str">
        <f ca="1">IFERROR(IF(Prêt_Non_Payé*Valeurs_Entrées,Solde_Final,""), "")</f>
        <v/>
      </c>
    </row>
    <row r="299" spans="2:8" x14ac:dyDescent="0.3">
      <c r="B299" s="193" t="str">
        <f ca="1">IFERROR(IF(Prêt_Non_Payé*Valeurs_Entrées,Numéro_Paiement,""), "")</f>
        <v/>
      </c>
      <c r="C299" s="190" t="str">
        <f ca="1">IFERROR(IF(Prêt_Non_Payé*Valeurs_Entrées,Date_Paiement,""), "")</f>
        <v/>
      </c>
      <c r="D299" s="192" t="str">
        <f ca="1">IFERROR(IF(Prêt_Non_Payé*Valeurs_Entrées,Solde_Départ,""), "")</f>
        <v/>
      </c>
      <c r="E299" s="192" t="str">
        <f ca="1">IFERROR(IF(Prêt_Non_Payé*Valeurs_Entrées,Paiement_Mensuel,""), "")</f>
        <v/>
      </c>
      <c r="F299" s="192" t="str">
        <f ca="1">IFERROR(IF(Prêt_Non_Payé*Valeurs_Entrées,Capital,""), "")</f>
        <v/>
      </c>
      <c r="G299" s="192" t="str">
        <f ca="1">IFERROR(IF(Prêt_Non_Payé*Valeurs_Entrées,Intérêts,""), "")</f>
        <v/>
      </c>
      <c r="H299" s="192" t="str">
        <f ca="1">IFERROR(IF(Prêt_Non_Payé*Valeurs_Entrées,Solde_Final,""), "")</f>
        <v/>
      </c>
    </row>
    <row r="300" spans="2:8" x14ac:dyDescent="0.3">
      <c r="B300" s="193" t="str">
        <f ca="1">IFERROR(IF(Prêt_Non_Payé*Valeurs_Entrées,Numéro_Paiement,""), "")</f>
        <v/>
      </c>
      <c r="C300" s="190" t="str">
        <f ca="1">IFERROR(IF(Prêt_Non_Payé*Valeurs_Entrées,Date_Paiement,""), "")</f>
        <v/>
      </c>
      <c r="D300" s="192" t="str">
        <f ca="1">IFERROR(IF(Prêt_Non_Payé*Valeurs_Entrées,Solde_Départ,""), "")</f>
        <v/>
      </c>
      <c r="E300" s="192" t="str">
        <f ca="1">IFERROR(IF(Prêt_Non_Payé*Valeurs_Entrées,Paiement_Mensuel,""), "")</f>
        <v/>
      </c>
      <c r="F300" s="192" t="str">
        <f ca="1">IFERROR(IF(Prêt_Non_Payé*Valeurs_Entrées,Capital,""), "")</f>
        <v/>
      </c>
      <c r="G300" s="192" t="str">
        <f ca="1">IFERROR(IF(Prêt_Non_Payé*Valeurs_Entrées,Intérêts,""), "")</f>
        <v/>
      </c>
      <c r="H300" s="192" t="str">
        <f ca="1">IFERROR(IF(Prêt_Non_Payé*Valeurs_Entrées,Solde_Final,""), "")</f>
        <v/>
      </c>
    </row>
    <row r="301" spans="2:8" x14ac:dyDescent="0.3">
      <c r="B301" s="193" t="str">
        <f ca="1">IFERROR(IF(Prêt_Non_Payé*Valeurs_Entrées,Numéro_Paiement,""), "")</f>
        <v/>
      </c>
      <c r="C301" s="190" t="str">
        <f ca="1">IFERROR(IF(Prêt_Non_Payé*Valeurs_Entrées,Date_Paiement,""), "")</f>
        <v/>
      </c>
      <c r="D301" s="192" t="str">
        <f ca="1">IFERROR(IF(Prêt_Non_Payé*Valeurs_Entrées,Solde_Départ,""), "")</f>
        <v/>
      </c>
      <c r="E301" s="192" t="str">
        <f ca="1">IFERROR(IF(Prêt_Non_Payé*Valeurs_Entrées,Paiement_Mensuel,""), "")</f>
        <v/>
      </c>
      <c r="F301" s="192" t="str">
        <f ca="1">IFERROR(IF(Prêt_Non_Payé*Valeurs_Entrées,Capital,""), "")</f>
        <v/>
      </c>
      <c r="G301" s="192" t="str">
        <f ca="1">IFERROR(IF(Prêt_Non_Payé*Valeurs_Entrées,Intérêts,""), "")</f>
        <v/>
      </c>
      <c r="H301" s="192" t="str">
        <f ca="1">IFERROR(IF(Prêt_Non_Payé*Valeurs_Entrées,Solde_Final,""), "")</f>
        <v/>
      </c>
    </row>
    <row r="302" spans="2:8" x14ac:dyDescent="0.3">
      <c r="B302" s="193" t="str">
        <f ca="1">IFERROR(IF(Prêt_Non_Payé*Valeurs_Entrées,Numéro_Paiement,""), "")</f>
        <v/>
      </c>
      <c r="C302" s="190" t="str">
        <f ca="1">IFERROR(IF(Prêt_Non_Payé*Valeurs_Entrées,Date_Paiement,""), "")</f>
        <v/>
      </c>
      <c r="D302" s="192" t="str">
        <f ca="1">IFERROR(IF(Prêt_Non_Payé*Valeurs_Entrées,Solde_Départ,""), "")</f>
        <v/>
      </c>
      <c r="E302" s="192" t="str">
        <f ca="1">IFERROR(IF(Prêt_Non_Payé*Valeurs_Entrées,Paiement_Mensuel,""), "")</f>
        <v/>
      </c>
      <c r="F302" s="192" t="str">
        <f ca="1">IFERROR(IF(Prêt_Non_Payé*Valeurs_Entrées,Capital,""), "")</f>
        <v/>
      </c>
      <c r="G302" s="192" t="str">
        <f ca="1">IFERROR(IF(Prêt_Non_Payé*Valeurs_Entrées,Intérêts,""), "")</f>
        <v/>
      </c>
      <c r="H302" s="192" t="str">
        <f ca="1">IFERROR(IF(Prêt_Non_Payé*Valeurs_Entrées,Solde_Final,""), "")</f>
        <v/>
      </c>
    </row>
    <row r="303" spans="2:8" x14ac:dyDescent="0.3">
      <c r="B303" s="193" t="str">
        <f ca="1">IFERROR(IF(Prêt_Non_Payé*Valeurs_Entrées,Numéro_Paiement,""), "")</f>
        <v/>
      </c>
      <c r="C303" s="190" t="str">
        <f ca="1">IFERROR(IF(Prêt_Non_Payé*Valeurs_Entrées,Date_Paiement,""), "")</f>
        <v/>
      </c>
      <c r="D303" s="192" t="str">
        <f ca="1">IFERROR(IF(Prêt_Non_Payé*Valeurs_Entrées,Solde_Départ,""), "")</f>
        <v/>
      </c>
      <c r="E303" s="192" t="str">
        <f ca="1">IFERROR(IF(Prêt_Non_Payé*Valeurs_Entrées,Paiement_Mensuel,""), "")</f>
        <v/>
      </c>
      <c r="F303" s="192" t="str">
        <f ca="1">IFERROR(IF(Prêt_Non_Payé*Valeurs_Entrées,Capital,""), "")</f>
        <v/>
      </c>
      <c r="G303" s="192" t="str">
        <f ca="1">IFERROR(IF(Prêt_Non_Payé*Valeurs_Entrées,Intérêts,""), "")</f>
        <v/>
      </c>
      <c r="H303" s="192" t="str">
        <f ca="1">IFERROR(IF(Prêt_Non_Payé*Valeurs_Entrées,Solde_Final,""), "")</f>
        <v/>
      </c>
    </row>
    <row r="304" spans="2:8" x14ac:dyDescent="0.3">
      <c r="B304" s="193" t="str">
        <f ca="1">IFERROR(IF(Prêt_Non_Payé*Valeurs_Entrées,Numéro_Paiement,""), "")</f>
        <v/>
      </c>
      <c r="C304" s="190" t="str">
        <f ca="1">IFERROR(IF(Prêt_Non_Payé*Valeurs_Entrées,Date_Paiement,""), "")</f>
        <v/>
      </c>
      <c r="D304" s="192" t="str">
        <f ca="1">IFERROR(IF(Prêt_Non_Payé*Valeurs_Entrées,Solde_Départ,""), "")</f>
        <v/>
      </c>
      <c r="E304" s="192" t="str">
        <f ca="1">IFERROR(IF(Prêt_Non_Payé*Valeurs_Entrées,Paiement_Mensuel,""), "")</f>
        <v/>
      </c>
      <c r="F304" s="192" t="str">
        <f ca="1">IFERROR(IF(Prêt_Non_Payé*Valeurs_Entrées,Capital,""), "")</f>
        <v/>
      </c>
      <c r="G304" s="192" t="str">
        <f ca="1">IFERROR(IF(Prêt_Non_Payé*Valeurs_Entrées,Intérêts,""), "")</f>
        <v/>
      </c>
      <c r="H304" s="192" t="str">
        <f ca="1">IFERROR(IF(Prêt_Non_Payé*Valeurs_Entrées,Solde_Final,""), "")</f>
        <v/>
      </c>
    </row>
    <row r="305" spans="2:8" x14ac:dyDescent="0.3">
      <c r="B305" s="193" t="str">
        <f ca="1">IFERROR(IF(Prêt_Non_Payé*Valeurs_Entrées,Numéro_Paiement,""), "")</f>
        <v/>
      </c>
      <c r="C305" s="190" t="str">
        <f ca="1">IFERROR(IF(Prêt_Non_Payé*Valeurs_Entrées,Date_Paiement,""), "")</f>
        <v/>
      </c>
      <c r="D305" s="192" t="str">
        <f ca="1">IFERROR(IF(Prêt_Non_Payé*Valeurs_Entrées,Solde_Départ,""), "")</f>
        <v/>
      </c>
      <c r="E305" s="192" t="str">
        <f ca="1">IFERROR(IF(Prêt_Non_Payé*Valeurs_Entrées,Paiement_Mensuel,""), "")</f>
        <v/>
      </c>
      <c r="F305" s="192" t="str">
        <f ca="1">IFERROR(IF(Prêt_Non_Payé*Valeurs_Entrées,Capital,""), "")</f>
        <v/>
      </c>
      <c r="G305" s="192" t="str">
        <f ca="1">IFERROR(IF(Prêt_Non_Payé*Valeurs_Entrées,Intérêts,""), "")</f>
        <v/>
      </c>
      <c r="H305" s="192" t="str">
        <f ca="1">IFERROR(IF(Prêt_Non_Payé*Valeurs_Entrées,Solde_Final,""), "")</f>
        <v/>
      </c>
    </row>
    <row r="306" spans="2:8" x14ac:dyDescent="0.3">
      <c r="B306" s="193" t="str">
        <f ca="1">IFERROR(IF(Prêt_Non_Payé*Valeurs_Entrées,Numéro_Paiement,""), "")</f>
        <v/>
      </c>
      <c r="C306" s="190" t="str">
        <f ca="1">IFERROR(IF(Prêt_Non_Payé*Valeurs_Entrées,Date_Paiement,""), "")</f>
        <v/>
      </c>
      <c r="D306" s="192" t="str">
        <f ca="1">IFERROR(IF(Prêt_Non_Payé*Valeurs_Entrées,Solde_Départ,""), "")</f>
        <v/>
      </c>
      <c r="E306" s="192" t="str">
        <f ca="1">IFERROR(IF(Prêt_Non_Payé*Valeurs_Entrées,Paiement_Mensuel,""), "")</f>
        <v/>
      </c>
      <c r="F306" s="192" t="str">
        <f ca="1">IFERROR(IF(Prêt_Non_Payé*Valeurs_Entrées,Capital,""), "")</f>
        <v/>
      </c>
      <c r="G306" s="192" t="str">
        <f ca="1">IFERROR(IF(Prêt_Non_Payé*Valeurs_Entrées,Intérêts,""), "")</f>
        <v/>
      </c>
      <c r="H306" s="192" t="str">
        <f ca="1">IFERROR(IF(Prêt_Non_Payé*Valeurs_Entrées,Solde_Final,""), "")</f>
        <v/>
      </c>
    </row>
    <row r="307" spans="2:8" x14ac:dyDescent="0.3">
      <c r="B307" s="193" t="str">
        <f ca="1">IFERROR(IF(Prêt_Non_Payé*Valeurs_Entrées,Numéro_Paiement,""), "")</f>
        <v/>
      </c>
      <c r="C307" s="190" t="str">
        <f ca="1">IFERROR(IF(Prêt_Non_Payé*Valeurs_Entrées,Date_Paiement,""), "")</f>
        <v/>
      </c>
      <c r="D307" s="192" t="str">
        <f ca="1">IFERROR(IF(Prêt_Non_Payé*Valeurs_Entrées,Solde_Départ,""), "")</f>
        <v/>
      </c>
      <c r="E307" s="192" t="str">
        <f ca="1">IFERROR(IF(Prêt_Non_Payé*Valeurs_Entrées,Paiement_Mensuel,""), "")</f>
        <v/>
      </c>
      <c r="F307" s="192" t="str">
        <f ca="1">IFERROR(IF(Prêt_Non_Payé*Valeurs_Entrées,Capital,""), "")</f>
        <v/>
      </c>
      <c r="G307" s="192" t="str">
        <f ca="1">IFERROR(IF(Prêt_Non_Payé*Valeurs_Entrées,Intérêts,""), "")</f>
        <v/>
      </c>
      <c r="H307" s="192" t="str">
        <f ca="1">IFERROR(IF(Prêt_Non_Payé*Valeurs_Entrées,Solde_Final,""), "")</f>
        <v/>
      </c>
    </row>
    <row r="308" spans="2:8" x14ac:dyDescent="0.3">
      <c r="B308" s="193" t="str">
        <f ca="1">IFERROR(IF(Prêt_Non_Payé*Valeurs_Entrées,Numéro_Paiement,""), "")</f>
        <v/>
      </c>
      <c r="C308" s="190" t="str">
        <f ca="1">IFERROR(IF(Prêt_Non_Payé*Valeurs_Entrées,Date_Paiement,""), "")</f>
        <v/>
      </c>
      <c r="D308" s="192" t="str">
        <f ca="1">IFERROR(IF(Prêt_Non_Payé*Valeurs_Entrées,Solde_Départ,""), "")</f>
        <v/>
      </c>
      <c r="E308" s="192" t="str">
        <f ca="1">IFERROR(IF(Prêt_Non_Payé*Valeurs_Entrées,Paiement_Mensuel,""), "")</f>
        <v/>
      </c>
      <c r="F308" s="192" t="str">
        <f ca="1">IFERROR(IF(Prêt_Non_Payé*Valeurs_Entrées,Capital,""), "")</f>
        <v/>
      </c>
      <c r="G308" s="192" t="str">
        <f ca="1">IFERROR(IF(Prêt_Non_Payé*Valeurs_Entrées,Intérêts,""), "")</f>
        <v/>
      </c>
      <c r="H308" s="192" t="str">
        <f ca="1">IFERROR(IF(Prêt_Non_Payé*Valeurs_Entrées,Solde_Final,""), "")</f>
        <v/>
      </c>
    </row>
    <row r="309" spans="2:8" x14ac:dyDescent="0.3">
      <c r="B309" s="193" t="str">
        <f ca="1">IFERROR(IF(Prêt_Non_Payé*Valeurs_Entrées,Numéro_Paiement,""), "")</f>
        <v/>
      </c>
      <c r="C309" s="190" t="str">
        <f ca="1">IFERROR(IF(Prêt_Non_Payé*Valeurs_Entrées,Date_Paiement,""), "")</f>
        <v/>
      </c>
      <c r="D309" s="192" t="str">
        <f ca="1">IFERROR(IF(Prêt_Non_Payé*Valeurs_Entrées,Solde_Départ,""), "")</f>
        <v/>
      </c>
      <c r="E309" s="192" t="str">
        <f ca="1">IFERROR(IF(Prêt_Non_Payé*Valeurs_Entrées,Paiement_Mensuel,""), "")</f>
        <v/>
      </c>
      <c r="F309" s="192" t="str">
        <f ca="1">IFERROR(IF(Prêt_Non_Payé*Valeurs_Entrées,Capital,""), "")</f>
        <v/>
      </c>
      <c r="G309" s="192" t="str">
        <f ca="1">IFERROR(IF(Prêt_Non_Payé*Valeurs_Entrées,Intérêts,""), "")</f>
        <v/>
      </c>
      <c r="H309" s="192" t="str">
        <f ca="1">IFERROR(IF(Prêt_Non_Payé*Valeurs_Entrées,Solde_Final,""), "")</f>
        <v/>
      </c>
    </row>
    <row r="310" spans="2:8" x14ac:dyDescent="0.3">
      <c r="B310" s="193" t="str">
        <f ca="1">IFERROR(IF(Prêt_Non_Payé*Valeurs_Entrées,Numéro_Paiement,""), "")</f>
        <v/>
      </c>
      <c r="C310" s="190" t="str">
        <f ca="1">IFERROR(IF(Prêt_Non_Payé*Valeurs_Entrées,Date_Paiement,""), "")</f>
        <v/>
      </c>
      <c r="D310" s="192" t="str">
        <f ca="1">IFERROR(IF(Prêt_Non_Payé*Valeurs_Entrées,Solde_Départ,""), "")</f>
        <v/>
      </c>
      <c r="E310" s="192" t="str">
        <f ca="1">IFERROR(IF(Prêt_Non_Payé*Valeurs_Entrées,Paiement_Mensuel,""), "")</f>
        <v/>
      </c>
      <c r="F310" s="192" t="str">
        <f ca="1">IFERROR(IF(Prêt_Non_Payé*Valeurs_Entrées,Capital,""), "")</f>
        <v/>
      </c>
      <c r="G310" s="192" t="str">
        <f ca="1">IFERROR(IF(Prêt_Non_Payé*Valeurs_Entrées,Intérêts,""), "")</f>
        <v/>
      </c>
      <c r="H310" s="192" t="str">
        <f ca="1">IFERROR(IF(Prêt_Non_Payé*Valeurs_Entrées,Solde_Final,""), "")</f>
        <v/>
      </c>
    </row>
    <row r="311" spans="2:8" x14ac:dyDescent="0.3">
      <c r="B311" s="193" t="str">
        <f ca="1">IFERROR(IF(Prêt_Non_Payé*Valeurs_Entrées,Numéro_Paiement,""), "")</f>
        <v/>
      </c>
      <c r="C311" s="190" t="str">
        <f ca="1">IFERROR(IF(Prêt_Non_Payé*Valeurs_Entrées,Date_Paiement,""), "")</f>
        <v/>
      </c>
      <c r="D311" s="192" t="str">
        <f ca="1">IFERROR(IF(Prêt_Non_Payé*Valeurs_Entrées,Solde_Départ,""), "")</f>
        <v/>
      </c>
      <c r="E311" s="192" t="str">
        <f ca="1">IFERROR(IF(Prêt_Non_Payé*Valeurs_Entrées,Paiement_Mensuel,""), "")</f>
        <v/>
      </c>
      <c r="F311" s="192" t="str">
        <f ca="1">IFERROR(IF(Prêt_Non_Payé*Valeurs_Entrées,Capital,""), "")</f>
        <v/>
      </c>
      <c r="G311" s="192" t="str">
        <f ca="1">IFERROR(IF(Prêt_Non_Payé*Valeurs_Entrées,Intérêts,""), "")</f>
        <v/>
      </c>
      <c r="H311" s="192" t="str">
        <f ca="1">IFERROR(IF(Prêt_Non_Payé*Valeurs_Entrées,Solde_Final,""), "")</f>
        <v/>
      </c>
    </row>
    <row r="312" spans="2:8" x14ac:dyDescent="0.3">
      <c r="B312" s="193" t="str">
        <f ca="1">IFERROR(IF(Prêt_Non_Payé*Valeurs_Entrées,Numéro_Paiement,""), "")</f>
        <v/>
      </c>
      <c r="C312" s="190" t="str">
        <f ca="1">IFERROR(IF(Prêt_Non_Payé*Valeurs_Entrées,Date_Paiement,""), "")</f>
        <v/>
      </c>
      <c r="D312" s="192" t="str">
        <f ca="1">IFERROR(IF(Prêt_Non_Payé*Valeurs_Entrées,Solde_Départ,""), "")</f>
        <v/>
      </c>
      <c r="E312" s="192" t="str">
        <f ca="1">IFERROR(IF(Prêt_Non_Payé*Valeurs_Entrées,Paiement_Mensuel,""), "")</f>
        <v/>
      </c>
      <c r="F312" s="192" t="str">
        <f ca="1">IFERROR(IF(Prêt_Non_Payé*Valeurs_Entrées,Capital,""), "")</f>
        <v/>
      </c>
      <c r="G312" s="192" t="str">
        <f ca="1">IFERROR(IF(Prêt_Non_Payé*Valeurs_Entrées,Intérêts,""), "")</f>
        <v/>
      </c>
      <c r="H312" s="192" t="str">
        <f ca="1">IFERROR(IF(Prêt_Non_Payé*Valeurs_Entrées,Solde_Final,""), "")</f>
        <v/>
      </c>
    </row>
    <row r="313" spans="2:8" x14ac:dyDescent="0.3">
      <c r="B313" s="193" t="str">
        <f ca="1">IFERROR(IF(Prêt_Non_Payé*Valeurs_Entrées,Numéro_Paiement,""), "")</f>
        <v/>
      </c>
      <c r="C313" s="190" t="str">
        <f ca="1">IFERROR(IF(Prêt_Non_Payé*Valeurs_Entrées,Date_Paiement,""), "")</f>
        <v/>
      </c>
      <c r="D313" s="192" t="str">
        <f ca="1">IFERROR(IF(Prêt_Non_Payé*Valeurs_Entrées,Solde_Départ,""), "")</f>
        <v/>
      </c>
      <c r="E313" s="192" t="str">
        <f ca="1">IFERROR(IF(Prêt_Non_Payé*Valeurs_Entrées,Paiement_Mensuel,""), "")</f>
        <v/>
      </c>
      <c r="F313" s="192" t="str">
        <f ca="1">IFERROR(IF(Prêt_Non_Payé*Valeurs_Entrées,Capital,""), "")</f>
        <v/>
      </c>
      <c r="G313" s="192" t="str">
        <f ca="1">IFERROR(IF(Prêt_Non_Payé*Valeurs_Entrées,Intérêts,""), "")</f>
        <v/>
      </c>
      <c r="H313" s="192" t="str">
        <f ca="1">IFERROR(IF(Prêt_Non_Payé*Valeurs_Entrées,Solde_Final,""), "")</f>
        <v/>
      </c>
    </row>
    <row r="314" spans="2:8" x14ac:dyDescent="0.3">
      <c r="B314" s="193" t="str">
        <f ca="1">IFERROR(IF(Prêt_Non_Payé*Valeurs_Entrées,Numéro_Paiement,""), "")</f>
        <v/>
      </c>
      <c r="C314" s="190" t="str">
        <f ca="1">IFERROR(IF(Prêt_Non_Payé*Valeurs_Entrées,Date_Paiement,""), "")</f>
        <v/>
      </c>
      <c r="D314" s="192" t="str">
        <f ca="1">IFERROR(IF(Prêt_Non_Payé*Valeurs_Entrées,Solde_Départ,""), "")</f>
        <v/>
      </c>
      <c r="E314" s="192" t="str">
        <f ca="1">IFERROR(IF(Prêt_Non_Payé*Valeurs_Entrées,Paiement_Mensuel,""), "")</f>
        <v/>
      </c>
      <c r="F314" s="192" t="str">
        <f ca="1">IFERROR(IF(Prêt_Non_Payé*Valeurs_Entrées,Capital,""), "")</f>
        <v/>
      </c>
      <c r="G314" s="192" t="str">
        <f ca="1">IFERROR(IF(Prêt_Non_Payé*Valeurs_Entrées,Intérêts,""), "")</f>
        <v/>
      </c>
      <c r="H314" s="192" t="str">
        <f ca="1">IFERROR(IF(Prêt_Non_Payé*Valeurs_Entrées,Solde_Final,""), "")</f>
        <v/>
      </c>
    </row>
    <row r="315" spans="2:8" x14ac:dyDescent="0.3">
      <c r="B315" s="193" t="str">
        <f ca="1">IFERROR(IF(Prêt_Non_Payé*Valeurs_Entrées,Numéro_Paiement,""), "")</f>
        <v/>
      </c>
      <c r="C315" s="190" t="str">
        <f ca="1">IFERROR(IF(Prêt_Non_Payé*Valeurs_Entrées,Date_Paiement,""), "")</f>
        <v/>
      </c>
      <c r="D315" s="192" t="str">
        <f ca="1">IFERROR(IF(Prêt_Non_Payé*Valeurs_Entrées,Solde_Départ,""), "")</f>
        <v/>
      </c>
      <c r="E315" s="192" t="str">
        <f ca="1">IFERROR(IF(Prêt_Non_Payé*Valeurs_Entrées,Paiement_Mensuel,""), "")</f>
        <v/>
      </c>
      <c r="F315" s="192" t="str">
        <f ca="1">IFERROR(IF(Prêt_Non_Payé*Valeurs_Entrées,Capital,""), "")</f>
        <v/>
      </c>
      <c r="G315" s="192" t="str">
        <f ca="1">IFERROR(IF(Prêt_Non_Payé*Valeurs_Entrées,Intérêts,""), "")</f>
        <v/>
      </c>
      <c r="H315" s="192" t="str">
        <f ca="1">IFERROR(IF(Prêt_Non_Payé*Valeurs_Entrées,Solde_Final,""), "")</f>
        <v/>
      </c>
    </row>
    <row r="316" spans="2:8" x14ac:dyDescent="0.3">
      <c r="B316" s="193" t="str">
        <f ca="1">IFERROR(IF(Prêt_Non_Payé*Valeurs_Entrées,Numéro_Paiement,""), "")</f>
        <v/>
      </c>
      <c r="C316" s="190" t="str">
        <f ca="1">IFERROR(IF(Prêt_Non_Payé*Valeurs_Entrées,Date_Paiement,""), "")</f>
        <v/>
      </c>
      <c r="D316" s="192" t="str">
        <f ca="1">IFERROR(IF(Prêt_Non_Payé*Valeurs_Entrées,Solde_Départ,""), "")</f>
        <v/>
      </c>
      <c r="E316" s="192" t="str">
        <f ca="1">IFERROR(IF(Prêt_Non_Payé*Valeurs_Entrées,Paiement_Mensuel,""), "")</f>
        <v/>
      </c>
      <c r="F316" s="192" t="str">
        <f ca="1">IFERROR(IF(Prêt_Non_Payé*Valeurs_Entrées,Capital,""), "")</f>
        <v/>
      </c>
      <c r="G316" s="192" t="str">
        <f ca="1">IFERROR(IF(Prêt_Non_Payé*Valeurs_Entrées,Intérêts,""), "")</f>
        <v/>
      </c>
      <c r="H316" s="192" t="str">
        <f ca="1">IFERROR(IF(Prêt_Non_Payé*Valeurs_Entrées,Solde_Final,""), "")</f>
        <v/>
      </c>
    </row>
    <row r="317" spans="2:8" x14ac:dyDescent="0.3">
      <c r="B317" s="193" t="str">
        <f ca="1">IFERROR(IF(Prêt_Non_Payé*Valeurs_Entrées,Numéro_Paiement,""), "")</f>
        <v/>
      </c>
      <c r="C317" s="190" t="str">
        <f ca="1">IFERROR(IF(Prêt_Non_Payé*Valeurs_Entrées,Date_Paiement,""), "")</f>
        <v/>
      </c>
      <c r="D317" s="192" t="str">
        <f ca="1">IFERROR(IF(Prêt_Non_Payé*Valeurs_Entrées,Solde_Départ,""), "")</f>
        <v/>
      </c>
      <c r="E317" s="192" t="str">
        <f ca="1">IFERROR(IF(Prêt_Non_Payé*Valeurs_Entrées,Paiement_Mensuel,""), "")</f>
        <v/>
      </c>
      <c r="F317" s="192" t="str">
        <f ca="1">IFERROR(IF(Prêt_Non_Payé*Valeurs_Entrées,Capital,""), "")</f>
        <v/>
      </c>
      <c r="G317" s="192" t="str">
        <f ca="1">IFERROR(IF(Prêt_Non_Payé*Valeurs_Entrées,Intérêts,""), "")</f>
        <v/>
      </c>
      <c r="H317" s="192" t="str">
        <f ca="1">IFERROR(IF(Prêt_Non_Payé*Valeurs_Entrées,Solde_Final,""), "")</f>
        <v/>
      </c>
    </row>
    <row r="318" spans="2:8" x14ac:dyDescent="0.3">
      <c r="B318" s="193" t="str">
        <f ca="1">IFERROR(IF(Prêt_Non_Payé*Valeurs_Entrées,Numéro_Paiement,""), "")</f>
        <v/>
      </c>
      <c r="C318" s="190" t="str">
        <f ca="1">IFERROR(IF(Prêt_Non_Payé*Valeurs_Entrées,Date_Paiement,""), "")</f>
        <v/>
      </c>
      <c r="D318" s="192" t="str">
        <f ca="1">IFERROR(IF(Prêt_Non_Payé*Valeurs_Entrées,Solde_Départ,""), "")</f>
        <v/>
      </c>
      <c r="E318" s="192" t="str">
        <f ca="1">IFERROR(IF(Prêt_Non_Payé*Valeurs_Entrées,Paiement_Mensuel,""), "")</f>
        <v/>
      </c>
      <c r="F318" s="192" t="str">
        <f ca="1">IFERROR(IF(Prêt_Non_Payé*Valeurs_Entrées,Capital,""), "")</f>
        <v/>
      </c>
      <c r="G318" s="192" t="str">
        <f ca="1">IFERROR(IF(Prêt_Non_Payé*Valeurs_Entrées,Intérêts,""), "")</f>
        <v/>
      </c>
      <c r="H318" s="192" t="str">
        <f ca="1">IFERROR(IF(Prêt_Non_Payé*Valeurs_Entrées,Solde_Final,""), "")</f>
        <v/>
      </c>
    </row>
    <row r="319" spans="2:8" x14ac:dyDescent="0.3">
      <c r="B319" s="193" t="str">
        <f ca="1">IFERROR(IF(Prêt_Non_Payé*Valeurs_Entrées,Numéro_Paiement,""), "")</f>
        <v/>
      </c>
      <c r="C319" s="190" t="str">
        <f ca="1">IFERROR(IF(Prêt_Non_Payé*Valeurs_Entrées,Date_Paiement,""), "")</f>
        <v/>
      </c>
      <c r="D319" s="192" t="str">
        <f ca="1">IFERROR(IF(Prêt_Non_Payé*Valeurs_Entrées,Solde_Départ,""), "")</f>
        <v/>
      </c>
      <c r="E319" s="192" t="str">
        <f ca="1">IFERROR(IF(Prêt_Non_Payé*Valeurs_Entrées,Paiement_Mensuel,""), "")</f>
        <v/>
      </c>
      <c r="F319" s="192" t="str">
        <f ca="1">IFERROR(IF(Prêt_Non_Payé*Valeurs_Entrées,Capital,""), "")</f>
        <v/>
      </c>
      <c r="G319" s="192" t="str">
        <f ca="1">IFERROR(IF(Prêt_Non_Payé*Valeurs_Entrées,Intérêts,""), "")</f>
        <v/>
      </c>
      <c r="H319" s="192" t="str">
        <f ca="1">IFERROR(IF(Prêt_Non_Payé*Valeurs_Entrées,Solde_Final,""), "")</f>
        <v/>
      </c>
    </row>
    <row r="320" spans="2:8" x14ac:dyDescent="0.3">
      <c r="B320" s="193" t="str">
        <f ca="1">IFERROR(IF(Prêt_Non_Payé*Valeurs_Entrées,Numéro_Paiement,""), "")</f>
        <v/>
      </c>
      <c r="C320" s="190" t="str">
        <f ca="1">IFERROR(IF(Prêt_Non_Payé*Valeurs_Entrées,Date_Paiement,""), "")</f>
        <v/>
      </c>
      <c r="D320" s="192" t="str">
        <f ca="1">IFERROR(IF(Prêt_Non_Payé*Valeurs_Entrées,Solde_Départ,""), "")</f>
        <v/>
      </c>
      <c r="E320" s="192" t="str">
        <f ca="1">IFERROR(IF(Prêt_Non_Payé*Valeurs_Entrées,Paiement_Mensuel,""), "")</f>
        <v/>
      </c>
      <c r="F320" s="192" t="str">
        <f ca="1">IFERROR(IF(Prêt_Non_Payé*Valeurs_Entrées,Capital,""), "")</f>
        <v/>
      </c>
      <c r="G320" s="192" t="str">
        <f ca="1">IFERROR(IF(Prêt_Non_Payé*Valeurs_Entrées,Intérêts,""), "")</f>
        <v/>
      </c>
      <c r="H320" s="192" t="str">
        <f ca="1">IFERROR(IF(Prêt_Non_Payé*Valeurs_Entrées,Solde_Final,""), "")</f>
        <v/>
      </c>
    </row>
    <row r="321" spans="2:8" x14ac:dyDescent="0.3">
      <c r="B321" s="193" t="str">
        <f ca="1">IFERROR(IF(Prêt_Non_Payé*Valeurs_Entrées,Numéro_Paiement,""), "")</f>
        <v/>
      </c>
      <c r="C321" s="190" t="str">
        <f ca="1">IFERROR(IF(Prêt_Non_Payé*Valeurs_Entrées,Date_Paiement,""), "")</f>
        <v/>
      </c>
      <c r="D321" s="192" t="str">
        <f ca="1">IFERROR(IF(Prêt_Non_Payé*Valeurs_Entrées,Solde_Départ,""), "")</f>
        <v/>
      </c>
      <c r="E321" s="192" t="str">
        <f ca="1">IFERROR(IF(Prêt_Non_Payé*Valeurs_Entrées,Paiement_Mensuel,""), "")</f>
        <v/>
      </c>
      <c r="F321" s="192" t="str">
        <f ca="1">IFERROR(IF(Prêt_Non_Payé*Valeurs_Entrées,Capital,""), "")</f>
        <v/>
      </c>
      <c r="G321" s="192" t="str">
        <f ca="1">IFERROR(IF(Prêt_Non_Payé*Valeurs_Entrées,Intérêts,""), "")</f>
        <v/>
      </c>
      <c r="H321" s="192" t="str">
        <f ca="1">IFERROR(IF(Prêt_Non_Payé*Valeurs_Entrées,Solde_Final,""), "")</f>
        <v/>
      </c>
    </row>
    <row r="322" spans="2:8" x14ac:dyDescent="0.3">
      <c r="B322" s="193" t="str">
        <f ca="1">IFERROR(IF(Prêt_Non_Payé*Valeurs_Entrées,Numéro_Paiement,""), "")</f>
        <v/>
      </c>
      <c r="C322" s="190" t="str">
        <f ca="1">IFERROR(IF(Prêt_Non_Payé*Valeurs_Entrées,Date_Paiement,""), "")</f>
        <v/>
      </c>
      <c r="D322" s="192" t="str">
        <f ca="1">IFERROR(IF(Prêt_Non_Payé*Valeurs_Entrées,Solde_Départ,""), "")</f>
        <v/>
      </c>
      <c r="E322" s="192" t="str">
        <f ca="1">IFERROR(IF(Prêt_Non_Payé*Valeurs_Entrées,Paiement_Mensuel,""), "")</f>
        <v/>
      </c>
      <c r="F322" s="192" t="str">
        <f ca="1">IFERROR(IF(Prêt_Non_Payé*Valeurs_Entrées,Capital,""), "")</f>
        <v/>
      </c>
      <c r="G322" s="192" t="str">
        <f ca="1">IFERROR(IF(Prêt_Non_Payé*Valeurs_Entrées,Intérêts,""), "")</f>
        <v/>
      </c>
      <c r="H322" s="192" t="str">
        <f ca="1">IFERROR(IF(Prêt_Non_Payé*Valeurs_Entrées,Solde_Final,""), "")</f>
        <v/>
      </c>
    </row>
    <row r="323" spans="2:8" x14ac:dyDescent="0.3">
      <c r="B323" s="193" t="str">
        <f ca="1">IFERROR(IF(Prêt_Non_Payé*Valeurs_Entrées,Numéro_Paiement,""), "")</f>
        <v/>
      </c>
      <c r="C323" s="190" t="str">
        <f ca="1">IFERROR(IF(Prêt_Non_Payé*Valeurs_Entrées,Date_Paiement,""), "")</f>
        <v/>
      </c>
      <c r="D323" s="192" t="str">
        <f ca="1">IFERROR(IF(Prêt_Non_Payé*Valeurs_Entrées,Solde_Départ,""), "")</f>
        <v/>
      </c>
      <c r="E323" s="192" t="str">
        <f ca="1">IFERROR(IF(Prêt_Non_Payé*Valeurs_Entrées,Paiement_Mensuel,""), "")</f>
        <v/>
      </c>
      <c r="F323" s="192" t="str">
        <f ca="1">IFERROR(IF(Prêt_Non_Payé*Valeurs_Entrées,Capital,""), "")</f>
        <v/>
      </c>
      <c r="G323" s="192" t="str">
        <f ca="1">IFERROR(IF(Prêt_Non_Payé*Valeurs_Entrées,Intérêts,""), "")</f>
        <v/>
      </c>
      <c r="H323" s="192" t="str">
        <f ca="1">IFERROR(IF(Prêt_Non_Payé*Valeurs_Entrées,Solde_Final,""), "")</f>
        <v/>
      </c>
    </row>
    <row r="324" spans="2:8" x14ac:dyDescent="0.3">
      <c r="B324" s="193" t="str">
        <f ca="1">IFERROR(IF(Prêt_Non_Payé*Valeurs_Entrées,Numéro_Paiement,""), "")</f>
        <v/>
      </c>
      <c r="C324" s="190" t="str">
        <f ca="1">IFERROR(IF(Prêt_Non_Payé*Valeurs_Entrées,Date_Paiement,""), "")</f>
        <v/>
      </c>
      <c r="D324" s="192" t="str">
        <f ca="1">IFERROR(IF(Prêt_Non_Payé*Valeurs_Entrées,Solde_Départ,""), "")</f>
        <v/>
      </c>
      <c r="E324" s="192" t="str">
        <f ca="1">IFERROR(IF(Prêt_Non_Payé*Valeurs_Entrées,Paiement_Mensuel,""), "")</f>
        <v/>
      </c>
      <c r="F324" s="192" t="str">
        <f ca="1">IFERROR(IF(Prêt_Non_Payé*Valeurs_Entrées,Capital,""), "")</f>
        <v/>
      </c>
      <c r="G324" s="192" t="str">
        <f ca="1">IFERROR(IF(Prêt_Non_Payé*Valeurs_Entrées,Intérêts,""), "")</f>
        <v/>
      </c>
      <c r="H324" s="192" t="str">
        <f ca="1">IFERROR(IF(Prêt_Non_Payé*Valeurs_Entrées,Solde_Final,""), "")</f>
        <v/>
      </c>
    </row>
    <row r="325" spans="2:8" x14ac:dyDescent="0.3">
      <c r="B325" s="193" t="str">
        <f ca="1">IFERROR(IF(Prêt_Non_Payé*Valeurs_Entrées,Numéro_Paiement,""), "")</f>
        <v/>
      </c>
      <c r="C325" s="190" t="str">
        <f ca="1">IFERROR(IF(Prêt_Non_Payé*Valeurs_Entrées,Date_Paiement,""), "")</f>
        <v/>
      </c>
      <c r="D325" s="192" t="str">
        <f ca="1">IFERROR(IF(Prêt_Non_Payé*Valeurs_Entrées,Solde_Départ,""), "")</f>
        <v/>
      </c>
      <c r="E325" s="192" t="str">
        <f ca="1">IFERROR(IF(Prêt_Non_Payé*Valeurs_Entrées,Paiement_Mensuel,""), "")</f>
        <v/>
      </c>
      <c r="F325" s="192" t="str">
        <f ca="1">IFERROR(IF(Prêt_Non_Payé*Valeurs_Entrées,Capital,""), "")</f>
        <v/>
      </c>
      <c r="G325" s="192" t="str">
        <f ca="1">IFERROR(IF(Prêt_Non_Payé*Valeurs_Entrées,Intérêts,""), "")</f>
        <v/>
      </c>
      <c r="H325" s="192" t="str">
        <f ca="1">IFERROR(IF(Prêt_Non_Payé*Valeurs_Entrées,Solde_Final,""), "")</f>
        <v/>
      </c>
    </row>
    <row r="326" spans="2:8" x14ac:dyDescent="0.3">
      <c r="B326" s="193" t="str">
        <f ca="1">IFERROR(IF(Prêt_Non_Payé*Valeurs_Entrées,Numéro_Paiement,""), "")</f>
        <v/>
      </c>
      <c r="C326" s="190" t="str">
        <f ca="1">IFERROR(IF(Prêt_Non_Payé*Valeurs_Entrées,Date_Paiement,""), "")</f>
        <v/>
      </c>
      <c r="D326" s="192" t="str">
        <f ca="1">IFERROR(IF(Prêt_Non_Payé*Valeurs_Entrées,Solde_Départ,""), "")</f>
        <v/>
      </c>
      <c r="E326" s="192" t="str">
        <f ca="1">IFERROR(IF(Prêt_Non_Payé*Valeurs_Entrées,Paiement_Mensuel,""), "")</f>
        <v/>
      </c>
      <c r="F326" s="192" t="str">
        <f ca="1">IFERROR(IF(Prêt_Non_Payé*Valeurs_Entrées,Capital,""), "")</f>
        <v/>
      </c>
      <c r="G326" s="192" t="str">
        <f ca="1">IFERROR(IF(Prêt_Non_Payé*Valeurs_Entrées,Intérêts,""), "")</f>
        <v/>
      </c>
      <c r="H326" s="192" t="str">
        <f ca="1">IFERROR(IF(Prêt_Non_Payé*Valeurs_Entrées,Solde_Final,""), "")</f>
        <v/>
      </c>
    </row>
    <row r="327" spans="2:8" x14ac:dyDescent="0.3">
      <c r="B327" s="193" t="str">
        <f ca="1">IFERROR(IF(Prêt_Non_Payé*Valeurs_Entrées,Numéro_Paiement,""), "")</f>
        <v/>
      </c>
      <c r="C327" s="190" t="str">
        <f ca="1">IFERROR(IF(Prêt_Non_Payé*Valeurs_Entrées,Date_Paiement,""), "")</f>
        <v/>
      </c>
      <c r="D327" s="192" t="str">
        <f ca="1">IFERROR(IF(Prêt_Non_Payé*Valeurs_Entrées,Solde_Départ,""), "")</f>
        <v/>
      </c>
      <c r="E327" s="192" t="str">
        <f ca="1">IFERROR(IF(Prêt_Non_Payé*Valeurs_Entrées,Paiement_Mensuel,""), "")</f>
        <v/>
      </c>
      <c r="F327" s="192" t="str">
        <f ca="1">IFERROR(IF(Prêt_Non_Payé*Valeurs_Entrées,Capital,""), "")</f>
        <v/>
      </c>
      <c r="G327" s="192" t="str">
        <f ca="1">IFERROR(IF(Prêt_Non_Payé*Valeurs_Entrées,Intérêts,""), "")</f>
        <v/>
      </c>
      <c r="H327" s="192" t="str">
        <f ca="1">IFERROR(IF(Prêt_Non_Payé*Valeurs_Entrées,Solde_Final,""), "")</f>
        <v/>
      </c>
    </row>
    <row r="328" spans="2:8" x14ac:dyDescent="0.3">
      <c r="B328" s="193" t="str">
        <f ca="1">IFERROR(IF(Prêt_Non_Payé*Valeurs_Entrées,Numéro_Paiement,""), "")</f>
        <v/>
      </c>
      <c r="C328" s="190" t="str">
        <f ca="1">IFERROR(IF(Prêt_Non_Payé*Valeurs_Entrées,Date_Paiement,""), "")</f>
        <v/>
      </c>
      <c r="D328" s="192" t="str">
        <f ca="1">IFERROR(IF(Prêt_Non_Payé*Valeurs_Entrées,Solde_Départ,""), "")</f>
        <v/>
      </c>
      <c r="E328" s="192" t="str">
        <f ca="1">IFERROR(IF(Prêt_Non_Payé*Valeurs_Entrées,Paiement_Mensuel,""), "")</f>
        <v/>
      </c>
      <c r="F328" s="192" t="str">
        <f ca="1">IFERROR(IF(Prêt_Non_Payé*Valeurs_Entrées,Capital,""), "")</f>
        <v/>
      </c>
      <c r="G328" s="192" t="str">
        <f ca="1">IFERROR(IF(Prêt_Non_Payé*Valeurs_Entrées,Intérêts,""), "")</f>
        <v/>
      </c>
      <c r="H328" s="192" t="str">
        <f ca="1">IFERROR(IF(Prêt_Non_Payé*Valeurs_Entrées,Solde_Final,""), "")</f>
        <v/>
      </c>
    </row>
    <row r="329" spans="2:8" x14ac:dyDescent="0.3">
      <c r="B329" s="193" t="str">
        <f ca="1">IFERROR(IF(Prêt_Non_Payé*Valeurs_Entrées,Numéro_Paiement,""), "")</f>
        <v/>
      </c>
      <c r="C329" s="190" t="str">
        <f ca="1">IFERROR(IF(Prêt_Non_Payé*Valeurs_Entrées,Date_Paiement,""), "")</f>
        <v/>
      </c>
      <c r="D329" s="192" t="str">
        <f ca="1">IFERROR(IF(Prêt_Non_Payé*Valeurs_Entrées,Solde_Départ,""), "")</f>
        <v/>
      </c>
      <c r="E329" s="192" t="str">
        <f ca="1">IFERROR(IF(Prêt_Non_Payé*Valeurs_Entrées,Paiement_Mensuel,""), "")</f>
        <v/>
      </c>
      <c r="F329" s="192" t="str">
        <f ca="1">IFERROR(IF(Prêt_Non_Payé*Valeurs_Entrées,Capital,""), "")</f>
        <v/>
      </c>
      <c r="G329" s="192" t="str">
        <f ca="1">IFERROR(IF(Prêt_Non_Payé*Valeurs_Entrées,Intérêts,""), "")</f>
        <v/>
      </c>
      <c r="H329" s="192" t="str">
        <f ca="1">IFERROR(IF(Prêt_Non_Payé*Valeurs_Entrées,Solde_Final,""), "")</f>
        <v/>
      </c>
    </row>
    <row r="330" spans="2:8" x14ac:dyDescent="0.3">
      <c r="B330" s="193" t="str">
        <f ca="1">IFERROR(IF(Prêt_Non_Payé*Valeurs_Entrées,Numéro_Paiement,""), "")</f>
        <v/>
      </c>
      <c r="C330" s="190" t="str">
        <f ca="1">IFERROR(IF(Prêt_Non_Payé*Valeurs_Entrées,Date_Paiement,""), "")</f>
        <v/>
      </c>
      <c r="D330" s="192" t="str">
        <f ca="1">IFERROR(IF(Prêt_Non_Payé*Valeurs_Entrées,Solde_Départ,""), "")</f>
        <v/>
      </c>
      <c r="E330" s="192" t="str">
        <f ca="1">IFERROR(IF(Prêt_Non_Payé*Valeurs_Entrées,Paiement_Mensuel,""), "")</f>
        <v/>
      </c>
      <c r="F330" s="192" t="str">
        <f ca="1">IFERROR(IF(Prêt_Non_Payé*Valeurs_Entrées,Capital,""), "")</f>
        <v/>
      </c>
      <c r="G330" s="192" t="str">
        <f ca="1">IFERROR(IF(Prêt_Non_Payé*Valeurs_Entrées,Intérêts,""), "")</f>
        <v/>
      </c>
      <c r="H330" s="192" t="str">
        <f ca="1">IFERROR(IF(Prêt_Non_Payé*Valeurs_Entrées,Solde_Final,""), "")</f>
        <v/>
      </c>
    </row>
    <row r="331" spans="2:8" x14ac:dyDescent="0.3">
      <c r="B331" s="193" t="str">
        <f ca="1">IFERROR(IF(Prêt_Non_Payé*Valeurs_Entrées,Numéro_Paiement,""), "")</f>
        <v/>
      </c>
      <c r="C331" s="190" t="str">
        <f ca="1">IFERROR(IF(Prêt_Non_Payé*Valeurs_Entrées,Date_Paiement,""), "")</f>
        <v/>
      </c>
      <c r="D331" s="192" t="str">
        <f ca="1">IFERROR(IF(Prêt_Non_Payé*Valeurs_Entrées,Solde_Départ,""), "")</f>
        <v/>
      </c>
      <c r="E331" s="192" t="str">
        <f ca="1">IFERROR(IF(Prêt_Non_Payé*Valeurs_Entrées,Paiement_Mensuel,""), "")</f>
        <v/>
      </c>
      <c r="F331" s="192" t="str">
        <f ca="1">IFERROR(IF(Prêt_Non_Payé*Valeurs_Entrées,Capital,""), "")</f>
        <v/>
      </c>
      <c r="G331" s="192" t="str">
        <f ca="1">IFERROR(IF(Prêt_Non_Payé*Valeurs_Entrées,Intérêts,""), "")</f>
        <v/>
      </c>
      <c r="H331" s="192" t="str">
        <f ca="1">IFERROR(IF(Prêt_Non_Payé*Valeurs_Entrées,Solde_Final,""), "")</f>
        <v/>
      </c>
    </row>
    <row r="332" spans="2:8" x14ac:dyDescent="0.3">
      <c r="B332" s="193" t="str">
        <f ca="1">IFERROR(IF(Prêt_Non_Payé*Valeurs_Entrées,Numéro_Paiement,""), "")</f>
        <v/>
      </c>
      <c r="C332" s="190" t="str">
        <f ca="1">IFERROR(IF(Prêt_Non_Payé*Valeurs_Entrées,Date_Paiement,""), "")</f>
        <v/>
      </c>
      <c r="D332" s="192" t="str">
        <f ca="1">IFERROR(IF(Prêt_Non_Payé*Valeurs_Entrées,Solde_Départ,""), "")</f>
        <v/>
      </c>
      <c r="E332" s="192" t="str">
        <f ca="1">IFERROR(IF(Prêt_Non_Payé*Valeurs_Entrées,Paiement_Mensuel,""), "")</f>
        <v/>
      </c>
      <c r="F332" s="192" t="str">
        <f ca="1">IFERROR(IF(Prêt_Non_Payé*Valeurs_Entrées,Capital,""), "")</f>
        <v/>
      </c>
      <c r="G332" s="192" t="str">
        <f ca="1">IFERROR(IF(Prêt_Non_Payé*Valeurs_Entrées,Intérêts,""), "")</f>
        <v/>
      </c>
      <c r="H332" s="192" t="str">
        <f ca="1">IFERROR(IF(Prêt_Non_Payé*Valeurs_Entrées,Solde_Final,""), "")</f>
        <v/>
      </c>
    </row>
    <row r="333" spans="2:8" x14ac:dyDescent="0.3">
      <c r="B333" s="193" t="str">
        <f ca="1">IFERROR(IF(Prêt_Non_Payé*Valeurs_Entrées,Numéro_Paiement,""), "")</f>
        <v/>
      </c>
      <c r="C333" s="190" t="str">
        <f ca="1">IFERROR(IF(Prêt_Non_Payé*Valeurs_Entrées,Date_Paiement,""), "")</f>
        <v/>
      </c>
      <c r="D333" s="192" t="str">
        <f ca="1">IFERROR(IF(Prêt_Non_Payé*Valeurs_Entrées,Solde_Départ,""), "")</f>
        <v/>
      </c>
      <c r="E333" s="192" t="str">
        <f ca="1">IFERROR(IF(Prêt_Non_Payé*Valeurs_Entrées,Paiement_Mensuel,""), "")</f>
        <v/>
      </c>
      <c r="F333" s="192" t="str">
        <f ca="1">IFERROR(IF(Prêt_Non_Payé*Valeurs_Entrées,Capital,""), "")</f>
        <v/>
      </c>
      <c r="G333" s="192" t="str">
        <f ca="1">IFERROR(IF(Prêt_Non_Payé*Valeurs_Entrées,Intérêts,""), "")</f>
        <v/>
      </c>
      <c r="H333" s="192" t="str">
        <f ca="1">IFERROR(IF(Prêt_Non_Payé*Valeurs_Entrées,Solde_Final,""), "")</f>
        <v/>
      </c>
    </row>
    <row r="334" spans="2:8" x14ac:dyDescent="0.3">
      <c r="B334" s="193" t="str">
        <f ca="1">IFERROR(IF(Prêt_Non_Payé*Valeurs_Entrées,Numéro_Paiement,""), "")</f>
        <v/>
      </c>
      <c r="C334" s="190" t="str">
        <f ca="1">IFERROR(IF(Prêt_Non_Payé*Valeurs_Entrées,Date_Paiement,""), "")</f>
        <v/>
      </c>
      <c r="D334" s="192" t="str">
        <f ca="1">IFERROR(IF(Prêt_Non_Payé*Valeurs_Entrées,Solde_Départ,""), "")</f>
        <v/>
      </c>
      <c r="E334" s="192" t="str">
        <f ca="1">IFERROR(IF(Prêt_Non_Payé*Valeurs_Entrées,Paiement_Mensuel,""), "")</f>
        <v/>
      </c>
      <c r="F334" s="192" t="str">
        <f ca="1">IFERROR(IF(Prêt_Non_Payé*Valeurs_Entrées,Capital,""), "")</f>
        <v/>
      </c>
      <c r="G334" s="192" t="str">
        <f ca="1">IFERROR(IF(Prêt_Non_Payé*Valeurs_Entrées,Intérêts,""), "")</f>
        <v/>
      </c>
      <c r="H334" s="192" t="str">
        <f ca="1">IFERROR(IF(Prêt_Non_Payé*Valeurs_Entrées,Solde_Final,""), "")</f>
        <v/>
      </c>
    </row>
    <row r="335" spans="2:8" x14ac:dyDescent="0.3">
      <c r="B335" s="193" t="str">
        <f ca="1">IFERROR(IF(Prêt_Non_Payé*Valeurs_Entrées,Numéro_Paiement,""), "")</f>
        <v/>
      </c>
      <c r="C335" s="190" t="str">
        <f ca="1">IFERROR(IF(Prêt_Non_Payé*Valeurs_Entrées,Date_Paiement,""), "")</f>
        <v/>
      </c>
      <c r="D335" s="192" t="str">
        <f ca="1">IFERROR(IF(Prêt_Non_Payé*Valeurs_Entrées,Solde_Départ,""), "")</f>
        <v/>
      </c>
      <c r="E335" s="192" t="str">
        <f ca="1">IFERROR(IF(Prêt_Non_Payé*Valeurs_Entrées,Paiement_Mensuel,""), "")</f>
        <v/>
      </c>
      <c r="F335" s="192" t="str">
        <f ca="1">IFERROR(IF(Prêt_Non_Payé*Valeurs_Entrées,Capital,""), "")</f>
        <v/>
      </c>
      <c r="G335" s="192" t="str">
        <f ca="1">IFERROR(IF(Prêt_Non_Payé*Valeurs_Entrées,Intérêts,""), "")</f>
        <v/>
      </c>
      <c r="H335" s="192" t="str">
        <f ca="1">IFERROR(IF(Prêt_Non_Payé*Valeurs_Entrées,Solde_Final,""), "")</f>
        <v/>
      </c>
    </row>
    <row r="336" spans="2:8" x14ac:dyDescent="0.3">
      <c r="B336" s="193" t="str">
        <f ca="1">IFERROR(IF(Prêt_Non_Payé*Valeurs_Entrées,Numéro_Paiement,""), "")</f>
        <v/>
      </c>
      <c r="C336" s="190" t="str">
        <f ca="1">IFERROR(IF(Prêt_Non_Payé*Valeurs_Entrées,Date_Paiement,""), "")</f>
        <v/>
      </c>
      <c r="D336" s="192" t="str">
        <f ca="1">IFERROR(IF(Prêt_Non_Payé*Valeurs_Entrées,Solde_Départ,""), "")</f>
        <v/>
      </c>
      <c r="E336" s="192" t="str">
        <f ca="1">IFERROR(IF(Prêt_Non_Payé*Valeurs_Entrées,Paiement_Mensuel,""), "")</f>
        <v/>
      </c>
      <c r="F336" s="192" t="str">
        <f ca="1">IFERROR(IF(Prêt_Non_Payé*Valeurs_Entrées,Capital,""), "")</f>
        <v/>
      </c>
      <c r="G336" s="192" t="str">
        <f ca="1">IFERROR(IF(Prêt_Non_Payé*Valeurs_Entrées,Intérêts,""), "")</f>
        <v/>
      </c>
      <c r="H336" s="192" t="str">
        <f ca="1">IFERROR(IF(Prêt_Non_Payé*Valeurs_Entrées,Solde_Final,""), "")</f>
        <v/>
      </c>
    </row>
    <row r="337" spans="2:8" x14ac:dyDescent="0.3">
      <c r="B337" s="193" t="str">
        <f ca="1">IFERROR(IF(Prêt_Non_Payé*Valeurs_Entrées,Numéro_Paiement,""), "")</f>
        <v/>
      </c>
      <c r="C337" s="190" t="str">
        <f ca="1">IFERROR(IF(Prêt_Non_Payé*Valeurs_Entrées,Date_Paiement,""), "")</f>
        <v/>
      </c>
      <c r="D337" s="192" t="str">
        <f ca="1">IFERROR(IF(Prêt_Non_Payé*Valeurs_Entrées,Solde_Départ,""), "")</f>
        <v/>
      </c>
      <c r="E337" s="192" t="str">
        <f ca="1">IFERROR(IF(Prêt_Non_Payé*Valeurs_Entrées,Paiement_Mensuel,""), "")</f>
        <v/>
      </c>
      <c r="F337" s="192" t="str">
        <f ca="1">IFERROR(IF(Prêt_Non_Payé*Valeurs_Entrées,Capital,""), "")</f>
        <v/>
      </c>
      <c r="G337" s="192" t="str">
        <f ca="1">IFERROR(IF(Prêt_Non_Payé*Valeurs_Entrées,Intérêts,""), "")</f>
        <v/>
      </c>
      <c r="H337" s="192" t="str">
        <f ca="1">IFERROR(IF(Prêt_Non_Payé*Valeurs_Entrées,Solde_Final,""), "")</f>
        <v/>
      </c>
    </row>
    <row r="338" spans="2:8" x14ac:dyDescent="0.3">
      <c r="B338" s="193" t="str">
        <f ca="1">IFERROR(IF(Prêt_Non_Payé*Valeurs_Entrées,Numéro_Paiement,""), "")</f>
        <v/>
      </c>
      <c r="C338" s="190" t="str">
        <f ca="1">IFERROR(IF(Prêt_Non_Payé*Valeurs_Entrées,Date_Paiement,""), "")</f>
        <v/>
      </c>
      <c r="D338" s="192" t="str">
        <f ca="1">IFERROR(IF(Prêt_Non_Payé*Valeurs_Entrées,Solde_Départ,""), "")</f>
        <v/>
      </c>
      <c r="E338" s="192" t="str">
        <f ca="1">IFERROR(IF(Prêt_Non_Payé*Valeurs_Entrées,Paiement_Mensuel,""), "")</f>
        <v/>
      </c>
      <c r="F338" s="192" t="str">
        <f ca="1">IFERROR(IF(Prêt_Non_Payé*Valeurs_Entrées,Capital,""), "")</f>
        <v/>
      </c>
      <c r="G338" s="192" t="str">
        <f ca="1">IFERROR(IF(Prêt_Non_Payé*Valeurs_Entrées,Intérêts,""), "")</f>
        <v/>
      </c>
      <c r="H338" s="192" t="str">
        <f ca="1">IFERROR(IF(Prêt_Non_Payé*Valeurs_Entrées,Solde_Final,""), "")</f>
        <v/>
      </c>
    </row>
    <row r="339" spans="2:8" x14ac:dyDescent="0.3">
      <c r="B339" s="193" t="str">
        <f ca="1">IFERROR(IF(Prêt_Non_Payé*Valeurs_Entrées,Numéro_Paiement,""), "")</f>
        <v/>
      </c>
      <c r="C339" s="190" t="str">
        <f ca="1">IFERROR(IF(Prêt_Non_Payé*Valeurs_Entrées,Date_Paiement,""), "")</f>
        <v/>
      </c>
      <c r="D339" s="192" t="str">
        <f ca="1">IFERROR(IF(Prêt_Non_Payé*Valeurs_Entrées,Solde_Départ,""), "")</f>
        <v/>
      </c>
      <c r="E339" s="192" t="str">
        <f ca="1">IFERROR(IF(Prêt_Non_Payé*Valeurs_Entrées,Paiement_Mensuel,""), "")</f>
        <v/>
      </c>
      <c r="F339" s="192" t="str">
        <f ca="1">IFERROR(IF(Prêt_Non_Payé*Valeurs_Entrées,Capital,""), "")</f>
        <v/>
      </c>
      <c r="G339" s="192" t="str">
        <f ca="1">IFERROR(IF(Prêt_Non_Payé*Valeurs_Entrées,Intérêts,""), "")</f>
        <v/>
      </c>
      <c r="H339" s="192" t="str">
        <f ca="1">IFERROR(IF(Prêt_Non_Payé*Valeurs_Entrées,Solde_Final,""), "")</f>
        <v/>
      </c>
    </row>
    <row r="340" spans="2:8" x14ac:dyDescent="0.3">
      <c r="B340" s="193" t="str">
        <f ca="1">IFERROR(IF(Prêt_Non_Payé*Valeurs_Entrées,Numéro_Paiement,""), "")</f>
        <v/>
      </c>
      <c r="C340" s="190" t="str">
        <f ca="1">IFERROR(IF(Prêt_Non_Payé*Valeurs_Entrées,Date_Paiement,""), "")</f>
        <v/>
      </c>
      <c r="D340" s="192" t="str">
        <f ca="1">IFERROR(IF(Prêt_Non_Payé*Valeurs_Entrées,Solde_Départ,""), "")</f>
        <v/>
      </c>
      <c r="E340" s="192" t="str">
        <f ca="1">IFERROR(IF(Prêt_Non_Payé*Valeurs_Entrées,Paiement_Mensuel,""), "")</f>
        <v/>
      </c>
      <c r="F340" s="192" t="str">
        <f ca="1">IFERROR(IF(Prêt_Non_Payé*Valeurs_Entrées,Capital,""), "")</f>
        <v/>
      </c>
      <c r="G340" s="192" t="str">
        <f ca="1">IFERROR(IF(Prêt_Non_Payé*Valeurs_Entrées,Intérêts,""), "")</f>
        <v/>
      </c>
      <c r="H340" s="192" t="str">
        <f ca="1">IFERROR(IF(Prêt_Non_Payé*Valeurs_Entrées,Solde_Final,""), "")</f>
        <v/>
      </c>
    </row>
    <row r="341" spans="2:8" x14ac:dyDescent="0.3">
      <c r="B341" s="193" t="str">
        <f ca="1">IFERROR(IF(Prêt_Non_Payé*Valeurs_Entrées,Numéro_Paiement,""), "")</f>
        <v/>
      </c>
      <c r="C341" s="190" t="str">
        <f ca="1">IFERROR(IF(Prêt_Non_Payé*Valeurs_Entrées,Date_Paiement,""), "")</f>
        <v/>
      </c>
      <c r="D341" s="192" t="str">
        <f ca="1">IFERROR(IF(Prêt_Non_Payé*Valeurs_Entrées,Solde_Départ,""), "")</f>
        <v/>
      </c>
      <c r="E341" s="192" t="str">
        <f ca="1">IFERROR(IF(Prêt_Non_Payé*Valeurs_Entrées,Paiement_Mensuel,""), "")</f>
        <v/>
      </c>
      <c r="F341" s="192" t="str">
        <f ca="1">IFERROR(IF(Prêt_Non_Payé*Valeurs_Entrées,Capital,""), "")</f>
        <v/>
      </c>
      <c r="G341" s="192" t="str">
        <f ca="1">IFERROR(IF(Prêt_Non_Payé*Valeurs_Entrées,Intérêts,""), "")</f>
        <v/>
      </c>
      <c r="H341" s="192" t="str">
        <f ca="1">IFERROR(IF(Prêt_Non_Payé*Valeurs_Entrées,Solde_Final,""), "")</f>
        <v/>
      </c>
    </row>
    <row r="342" spans="2:8" x14ac:dyDescent="0.3">
      <c r="B342" s="193" t="str">
        <f ca="1">IFERROR(IF(Prêt_Non_Payé*Valeurs_Entrées,Numéro_Paiement,""), "")</f>
        <v/>
      </c>
      <c r="C342" s="190" t="str">
        <f ca="1">IFERROR(IF(Prêt_Non_Payé*Valeurs_Entrées,Date_Paiement,""), "")</f>
        <v/>
      </c>
      <c r="D342" s="192" t="str">
        <f ca="1">IFERROR(IF(Prêt_Non_Payé*Valeurs_Entrées,Solde_Départ,""), "")</f>
        <v/>
      </c>
      <c r="E342" s="192" t="str">
        <f ca="1">IFERROR(IF(Prêt_Non_Payé*Valeurs_Entrées,Paiement_Mensuel,""), "")</f>
        <v/>
      </c>
      <c r="F342" s="192" t="str">
        <f ca="1">IFERROR(IF(Prêt_Non_Payé*Valeurs_Entrées,Capital,""), "")</f>
        <v/>
      </c>
      <c r="G342" s="192" t="str">
        <f ca="1">IFERROR(IF(Prêt_Non_Payé*Valeurs_Entrées,Intérêts,""), "")</f>
        <v/>
      </c>
      <c r="H342" s="192" t="str">
        <f ca="1">IFERROR(IF(Prêt_Non_Payé*Valeurs_Entrées,Solde_Final,""), "")</f>
        <v/>
      </c>
    </row>
    <row r="343" spans="2:8" x14ac:dyDescent="0.3">
      <c r="B343" s="193" t="str">
        <f ca="1">IFERROR(IF(Prêt_Non_Payé*Valeurs_Entrées,Numéro_Paiement,""), "")</f>
        <v/>
      </c>
      <c r="C343" s="190" t="str">
        <f ca="1">IFERROR(IF(Prêt_Non_Payé*Valeurs_Entrées,Date_Paiement,""), "")</f>
        <v/>
      </c>
      <c r="D343" s="192" t="str">
        <f ca="1">IFERROR(IF(Prêt_Non_Payé*Valeurs_Entrées,Solde_Départ,""), "")</f>
        <v/>
      </c>
      <c r="E343" s="192" t="str">
        <f ca="1">IFERROR(IF(Prêt_Non_Payé*Valeurs_Entrées,Paiement_Mensuel,""), "")</f>
        <v/>
      </c>
      <c r="F343" s="192" t="str">
        <f ca="1">IFERROR(IF(Prêt_Non_Payé*Valeurs_Entrées,Capital,""), "")</f>
        <v/>
      </c>
      <c r="G343" s="192" t="str">
        <f ca="1">IFERROR(IF(Prêt_Non_Payé*Valeurs_Entrées,Intérêts,""), "")</f>
        <v/>
      </c>
      <c r="H343" s="192" t="str">
        <f ca="1">IFERROR(IF(Prêt_Non_Payé*Valeurs_Entrées,Solde_Final,""), "")</f>
        <v/>
      </c>
    </row>
    <row r="344" spans="2:8" x14ac:dyDescent="0.3">
      <c r="B344" s="193" t="str">
        <f ca="1">IFERROR(IF(Prêt_Non_Payé*Valeurs_Entrées,Numéro_Paiement,""), "")</f>
        <v/>
      </c>
      <c r="C344" s="190" t="str">
        <f ca="1">IFERROR(IF(Prêt_Non_Payé*Valeurs_Entrées,Date_Paiement,""), "")</f>
        <v/>
      </c>
      <c r="D344" s="192" t="str">
        <f ca="1">IFERROR(IF(Prêt_Non_Payé*Valeurs_Entrées,Solde_Départ,""), "")</f>
        <v/>
      </c>
      <c r="E344" s="192" t="str">
        <f ca="1">IFERROR(IF(Prêt_Non_Payé*Valeurs_Entrées,Paiement_Mensuel,""), "")</f>
        <v/>
      </c>
      <c r="F344" s="192" t="str">
        <f ca="1">IFERROR(IF(Prêt_Non_Payé*Valeurs_Entrées,Capital,""), "")</f>
        <v/>
      </c>
      <c r="G344" s="192" t="str">
        <f ca="1">IFERROR(IF(Prêt_Non_Payé*Valeurs_Entrées,Intérêts,""), "")</f>
        <v/>
      </c>
      <c r="H344" s="192" t="str">
        <f ca="1">IFERROR(IF(Prêt_Non_Payé*Valeurs_Entrées,Solde_Final,""), "")</f>
        <v/>
      </c>
    </row>
    <row r="345" spans="2:8" x14ac:dyDescent="0.3">
      <c r="B345" s="193" t="str">
        <f ca="1">IFERROR(IF(Prêt_Non_Payé*Valeurs_Entrées,Numéro_Paiement,""), "")</f>
        <v/>
      </c>
      <c r="C345" s="190" t="str">
        <f ca="1">IFERROR(IF(Prêt_Non_Payé*Valeurs_Entrées,Date_Paiement,""), "")</f>
        <v/>
      </c>
      <c r="D345" s="192" t="str">
        <f ca="1">IFERROR(IF(Prêt_Non_Payé*Valeurs_Entrées,Solde_Départ,""), "")</f>
        <v/>
      </c>
      <c r="E345" s="192" t="str">
        <f ca="1">IFERROR(IF(Prêt_Non_Payé*Valeurs_Entrées,Paiement_Mensuel,""), "")</f>
        <v/>
      </c>
      <c r="F345" s="192" t="str">
        <f ca="1">IFERROR(IF(Prêt_Non_Payé*Valeurs_Entrées,Capital,""), "")</f>
        <v/>
      </c>
      <c r="G345" s="192" t="str">
        <f ca="1">IFERROR(IF(Prêt_Non_Payé*Valeurs_Entrées,Intérêts,""), "")</f>
        <v/>
      </c>
      <c r="H345" s="192" t="str">
        <f ca="1">IFERROR(IF(Prêt_Non_Payé*Valeurs_Entrées,Solde_Final,""), "")</f>
        <v/>
      </c>
    </row>
    <row r="346" spans="2:8" x14ac:dyDescent="0.3">
      <c r="B346" s="193" t="str">
        <f ca="1">IFERROR(IF(Prêt_Non_Payé*Valeurs_Entrées,Numéro_Paiement,""), "")</f>
        <v/>
      </c>
      <c r="C346" s="190" t="str">
        <f ca="1">IFERROR(IF(Prêt_Non_Payé*Valeurs_Entrées,Date_Paiement,""), "")</f>
        <v/>
      </c>
      <c r="D346" s="192" t="str">
        <f ca="1">IFERROR(IF(Prêt_Non_Payé*Valeurs_Entrées,Solde_Départ,""), "")</f>
        <v/>
      </c>
      <c r="E346" s="192" t="str">
        <f ca="1">IFERROR(IF(Prêt_Non_Payé*Valeurs_Entrées,Paiement_Mensuel,""), "")</f>
        <v/>
      </c>
      <c r="F346" s="192" t="str">
        <f ca="1">IFERROR(IF(Prêt_Non_Payé*Valeurs_Entrées,Capital,""), "")</f>
        <v/>
      </c>
      <c r="G346" s="192" t="str">
        <f ca="1">IFERROR(IF(Prêt_Non_Payé*Valeurs_Entrées,Intérêts,""), "")</f>
        <v/>
      </c>
      <c r="H346" s="192" t="str">
        <f ca="1">IFERROR(IF(Prêt_Non_Payé*Valeurs_Entrées,Solde_Final,""), "")</f>
        <v/>
      </c>
    </row>
    <row r="347" spans="2:8" x14ac:dyDescent="0.3">
      <c r="B347" s="193" t="str">
        <f ca="1">IFERROR(IF(Prêt_Non_Payé*Valeurs_Entrées,Numéro_Paiement,""), "")</f>
        <v/>
      </c>
      <c r="C347" s="190" t="str">
        <f ca="1">IFERROR(IF(Prêt_Non_Payé*Valeurs_Entrées,Date_Paiement,""), "")</f>
        <v/>
      </c>
      <c r="D347" s="192" t="str">
        <f ca="1">IFERROR(IF(Prêt_Non_Payé*Valeurs_Entrées,Solde_Départ,""), "")</f>
        <v/>
      </c>
      <c r="E347" s="192" t="str">
        <f ca="1">IFERROR(IF(Prêt_Non_Payé*Valeurs_Entrées,Paiement_Mensuel,""), "")</f>
        <v/>
      </c>
      <c r="F347" s="192" t="str">
        <f ca="1">IFERROR(IF(Prêt_Non_Payé*Valeurs_Entrées,Capital,""), "")</f>
        <v/>
      </c>
      <c r="G347" s="192" t="str">
        <f ca="1">IFERROR(IF(Prêt_Non_Payé*Valeurs_Entrées,Intérêts,""), "")</f>
        <v/>
      </c>
      <c r="H347" s="192" t="str">
        <f ca="1">IFERROR(IF(Prêt_Non_Payé*Valeurs_Entrées,Solde_Final,""), "")</f>
        <v/>
      </c>
    </row>
    <row r="348" spans="2:8" x14ac:dyDescent="0.3">
      <c r="B348" s="193" t="str">
        <f ca="1">IFERROR(IF(Prêt_Non_Payé*Valeurs_Entrées,Numéro_Paiement,""), "")</f>
        <v/>
      </c>
      <c r="C348" s="190" t="str">
        <f ca="1">IFERROR(IF(Prêt_Non_Payé*Valeurs_Entrées,Date_Paiement,""), "")</f>
        <v/>
      </c>
      <c r="D348" s="192" t="str">
        <f ca="1">IFERROR(IF(Prêt_Non_Payé*Valeurs_Entrées,Solde_Départ,""), "")</f>
        <v/>
      </c>
      <c r="E348" s="192" t="str">
        <f ca="1">IFERROR(IF(Prêt_Non_Payé*Valeurs_Entrées,Paiement_Mensuel,""), "")</f>
        <v/>
      </c>
      <c r="F348" s="192" t="str">
        <f ca="1">IFERROR(IF(Prêt_Non_Payé*Valeurs_Entrées,Capital,""), "")</f>
        <v/>
      </c>
      <c r="G348" s="192" t="str">
        <f ca="1">IFERROR(IF(Prêt_Non_Payé*Valeurs_Entrées,Intérêts,""), "")</f>
        <v/>
      </c>
      <c r="H348" s="192" t="str">
        <f ca="1">IFERROR(IF(Prêt_Non_Payé*Valeurs_Entrées,Solde_Final,""), "")</f>
        <v/>
      </c>
    </row>
    <row r="349" spans="2:8" x14ac:dyDescent="0.3">
      <c r="B349" s="193" t="str">
        <f ca="1">IFERROR(IF(Prêt_Non_Payé*Valeurs_Entrées,Numéro_Paiement,""), "")</f>
        <v/>
      </c>
      <c r="C349" s="190" t="str">
        <f ca="1">IFERROR(IF(Prêt_Non_Payé*Valeurs_Entrées,Date_Paiement,""), "")</f>
        <v/>
      </c>
      <c r="D349" s="192" t="str">
        <f ca="1">IFERROR(IF(Prêt_Non_Payé*Valeurs_Entrées,Solde_Départ,""), "")</f>
        <v/>
      </c>
      <c r="E349" s="192" t="str">
        <f ca="1">IFERROR(IF(Prêt_Non_Payé*Valeurs_Entrées,Paiement_Mensuel,""), "")</f>
        <v/>
      </c>
      <c r="F349" s="192" t="str">
        <f ca="1">IFERROR(IF(Prêt_Non_Payé*Valeurs_Entrées,Capital,""), "")</f>
        <v/>
      </c>
      <c r="G349" s="192" t="str">
        <f ca="1">IFERROR(IF(Prêt_Non_Payé*Valeurs_Entrées,Intérêts,""), "")</f>
        <v/>
      </c>
      <c r="H349" s="192" t="str">
        <f ca="1">IFERROR(IF(Prêt_Non_Payé*Valeurs_Entrées,Solde_Final,""), "")</f>
        <v/>
      </c>
    </row>
    <row r="350" spans="2:8" x14ac:dyDescent="0.3">
      <c r="B350" s="193" t="str">
        <f ca="1">IFERROR(IF(Prêt_Non_Payé*Valeurs_Entrées,Numéro_Paiement,""), "")</f>
        <v/>
      </c>
      <c r="C350" s="190" t="str">
        <f ca="1">IFERROR(IF(Prêt_Non_Payé*Valeurs_Entrées,Date_Paiement,""), "")</f>
        <v/>
      </c>
      <c r="D350" s="192" t="str">
        <f ca="1">IFERROR(IF(Prêt_Non_Payé*Valeurs_Entrées,Solde_Départ,""), "")</f>
        <v/>
      </c>
      <c r="E350" s="192" t="str">
        <f ca="1">IFERROR(IF(Prêt_Non_Payé*Valeurs_Entrées,Paiement_Mensuel,""), "")</f>
        <v/>
      </c>
      <c r="F350" s="192" t="str">
        <f ca="1">IFERROR(IF(Prêt_Non_Payé*Valeurs_Entrées,Capital,""), "")</f>
        <v/>
      </c>
      <c r="G350" s="192" t="str">
        <f ca="1">IFERROR(IF(Prêt_Non_Payé*Valeurs_Entrées,Intérêts,""), "")</f>
        <v/>
      </c>
      <c r="H350" s="192" t="str">
        <f ca="1">IFERROR(IF(Prêt_Non_Payé*Valeurs_Entrées,Solde_Final,""), "")</f>
        <v/>
      </c>
    </row>
    <row r="351" spans="2:8" x14ac:dyDescent="0.3">
      <c r="B351" s="193" t="str">
        <f ca="1">IFERROR(IF(Prêt_Non_Payé*Valeurs_Entrées,Numéro_Paiement,""), "")</f>
        <v/>
      </c>
      <c r="C351" s="190" t="str">
        <f ca="1">IFERROR(IF(Prêt_Non_Payé*Valeurs_Entrées,Date_Paiement,""), "")</f>
        <v/>
      </c>
      <c r="D351" s="192" t="str">
        <f ca="1">IFERROR(IF(Prêt_Non_Payé*Valeurs_Entrées,Solde_Départ,""), "")</f>
        <v/>
      </c>
      <c r="E351" s="192" t="str">
        <f ca="1">IFERROR(IF(Prêt_Non_Payé*Valeurs_Entrées,Paiement_Mensuel,""), "")</f>
        <v/>
      </c>
      <c r="F351" s="192" t="str">
        <f ca="1">IFERROR(IF(Prêt_Non_Payé*Valeurs_Entrées,Capital,""), "")</f>
        <v/>
      </c>
      <c r="G351" s="192" t="str">
        <f ca="1">IFERROR(IF(Prêt_Non_Payé*Valeurs_Entrées,Intérêts,""), "")</f>
        <v/>
      </c>
      <c r="H351" s="192" t="str">
        <f ca="1">IFERROR(IF(Prêt_Non_Payé*Valeurs_Entrées,Solde_Final,""), "")</f>
        <v/>
      </c>
    </row>
    <row r="352" spans="2:8" x14ac:dyDescent="0.3">
      <c r="B352" s="193" t="str">
        <f ca="1">IFERROR(IF(Prêt_Non_Payé*Valeurs_Entrées,Numéro_Paiement,""), "")</f>
        <v/>
      </c>
      <c r="C352" s="190" t="str">
        <f ca="1">IFERROR(IF(Prêt_Non_Payé*Valeurs_Entrées,Date_Paiement,""), "")</f>
        <v/>
      </c>
      <c r="D352" s="192" t="str">
        <f ca="1">IFERROR(IF(Prêt_Non_Payé*Valeurs_Entrées,Solde_Départ,""), "")</f>
        <v/>
      </c>
      <c r="E352" s="192" t="str">
        <f ca="1">IFERROR(IF(Prêt_Non_Payé*Valeurs_Entrées,Paiement_Mensuel,""), "")</f>
        <v/>
      </c>
      <c r="F352" s="192" t="str">
        <f ca="1">IFERROR(IF(Prêt_Non_Payé*Valeurs_Entrées,Capital,""), "")</f>
        <v/>
      </c>
      <c r="G352" s="192" t="str">
        <f ca="1">IFERROR(IF(Prêt_Non_Payé*Valeurs_Entrées,Intérêts,""), "")</f>
        <v/>
      </c>
      <c r="H352" s="192" t="str">
        <f ca="1">IFERROR(IF(Prêt_Non_Payé*Valeurs_Entrées,Solde_Final,""), "")</f>
        <v/>
      </c>
    </row>
    <row r="353" spans="2:8" x14ac:dyDescent="0.3">
      <c r="B353" s="193" t="str">
        <f ca="1">IFERROR(IF(Prêt_Non_Payé*Valeurs_Entrées,Numéro_Paiement,""), "")</f>
        <v/>
      </c>
      <c r="C353" s="190" t="str">
        <f ca="1">IFERROR(IF(Prêt_Non_Payé*Valeurs_Entrées,Date_Paiement,""), "")</f>
        <v/>
      </c>
      <c r="D353" s="192" t="str">
        <f ca="1">IFERROR(IF(Prêt_Non_Payé*Valeurs_Entrées,Solde_Départ,""), "")</f>
        <v/>
      </c>
      <c r="E353" s="192" t="str">
        <f ca="1">IFERROR(IF(Prêt_Non_Payé*Valeurs_Entrées,Paiement_Mensuel,""), "")</f>
        <v/>
      </c>
      <c r="F353" s="192" t="str">
        <f ca="1">IFERROR(IF(Prêt_Non_Payé*Valeurs_Entrées,Capital,""), "")</f>
        <v/>
      </c>
      <c r="G353" s="192" t="str">
        <f ca="1">IFERROR(IF(Prêt_Non_Payé*Valeurs_Entrées,Intérêts,""), "")</f>
        <v/>
      </c>
      <c r="H353" s="192" t="str">
        <f ca="1">IFERROR(IF(Prêt_Non_Payé*Valeurs_Entrées,Solde_Final,""), "")</f>
        <v/>
      </c>
    </row>
    <row r="354" spans="2:8" x14ac:dyDescent="0.3">
      <c r="B354" s="193" t="str">
        <f ca="1">IFERROR(IF(Prêt_Non_Payé*Valeurs_Entrées,Numéro_Paiement,""), "")</f>
        <v/>
      </c>
      <c r="C354" s="190" t="str">
        <f ca="1">IFERROR(IF(Prêt_Non_Payé*Valeurs_Entrées,Date_Paiement,""), "")</f>
        <v/>
      </c>
      <c r="D354" s="192" t="str">
        <f ca="1">IFERROR(IF(Prêt_Non_Payé*Valeurs_Entrées,Solde_Départ,""), "")</f>
        <v/>
      </c>
      <c r="E354" s="192" t="str">
        <f ca="1">IFERROR(IF(Prêt_Non_Payé*Valeurs_Entrées,Paiement_Mensuel,""), "")</f>
        <v/>
      </c>
      <c r="F354" s="192" t="str">
        <f ca="1">IFERROR(IF(Prêt_Non_Payé*Valeurs_Entrées,Capital,""), "")</f>
        <v/>
      </c>
      <c r="G354" s="192" t="str">
        <f ca="1">IFERROR(IF(Prêt_Non_Payé*Valeurs_Entrées,Intérêts,""), "")</f>
        <v/>
      </c>
      <c r="H354" s="192" t="str">
        <f ca="1">IFERROR(IF(Prêt_Non_Payé*Valeurs_Entrées,Solde_Final,""), "")</f>
        <v/>
      </c>
    </row>
    <row r="355" spans="2:8" x14ac:dyDescent="0.3">
      <c r="B355" s="193" t="str">
        <f ca="1">IFERROR(IF(Prêt_Non_Payé*Valeurs_Entrées,Numéro_Paiement,""), "")</f>
        <v/>
      </c>
      <c r="C355" s="190" t="str">
        <f ca="1">IFERROR(IF(Prêt_Non_Payé*Valeurs_Entrées,Date_Paiement,""), "")</f>
        <v/>
      </c>
      <c r="D355" s="192" t="str">
        <f ca="1">IFERROR(IF(Prêt_Non_Payé*Valeurs_Entrées,Solde_Départ,""), "")</f>
        <v/>
      </c>
      <c r="E355" s="192" t="str">
        <f ca="1">IFERROR(IF(Prêt_Non_Payé*Valeurs_Entrées,Paiement_Mensuel,""), "")</f>
        <v/>
      </c>
      <c r="F355" s="192" t="str">
        <f ca="1">IFERROR(IF(Prêt_Non_Payé*Valeurs_Entrées,Capital,""), "")</f>
        <v/>
      </c>
      <c r="G355" s="192" t="str">
        <f ca="1">IFERROR(IF(Prêt_Non_Payé*Valeurs_Entrées,Intérêts,""), "")</f>
        <v/>
      </c>
      <c r="H355" s="192" t="str">
        <f ca="1">IFERROR(IF(Prêt_Non_Payé*Valeurs_Entrées,Solde_Final,""), "")</f>
        <v/>
      </c>
    </row>
    <row r="356" spans="2:8" x14ac:dyDescent="0.3">
      <c r="B356" s="193" t="str">
        <f ca="1">IFERROR(IF(Prêt_Non_Payé*Valeurs_Entrées,Numéro_Paiement,""), "")</f>
        <v/>
      </c>
      <c r="C356" s="190" t="str">
        <f ca="1">IFERROR(IF(Prêt_Non_Payé*Valeurs_Entrées,Date_Paiement,""), "")</f>
        <v/>
      </c>
      <c r="D356" s="192" t="str">
        <f ca="1">IFERROR(IF(Prêt_Non_Payé*Valeurs_Entrées,Solde_Départ,""), "")</f>
        <v/>
      </c>
      <c r="E356" s="192" t="str">
        <f ca="1">IFERROR(IF(Prêt_Non_Payé*Valeurs_Entrées,Paiement_Mensuel,""), "")</f>
        <v/>
      </c>
      <c r="F356" s="192" t="str">
        <f ca="1">IFERROR(IF(Prêt_Non_Payé*Valeurs_Entrées,Capital,""), "")</f>
        <v/>
      </c>
      <c r="G356" s="192" t="str">
        <f ca="1">IFERROR(IF(Prêt_Non_Payé*Valeurs_Entrées,Intérêts,""), "")</f>
        <v/>
      </c>
      <c r="H356" s="192" t="str">
        <f ca="1">IFERROR(IF(Prêt_Non_Payé*Valeurs_Entrées,Solde_Final,""), "")</f>
        <v/>
      </c>
    </row>
    <row r="357" spans="2:8" x14ac:dyDescent="0.3">
      <c r="B357" s="193" t="str">
        <f ca="1">IFERROR(IF(Prêt_Non_Payé*Valeurs_Entrées,Numéro_Paiement,""), "")</f>
        <v/>
      </c>
      <c r="C357" s="190" t="str">
        <f ca="1">IFERROR(IF(Prêt_Non_Payé*Valeurs_Entrées,Date_Paiement,""), "")</f>
        <v/>
      </c>
      <c r="D357" s="192" t="str">
        <f ca="1">IFERROR(IF(Prêt_Non_Payé*Valeurs_Entrées,Solde_Départ,""), "")</f>
        <v/>
      </c>
      <c r="E357" s="192" t="str">
        <f ca="1">IFERROR(IF(Prêt_Non_Payé*Valeurs_Entrées,Paiement_Mensuel,""), "")</f>
        <v/>
      </c>
      <c r="F357" s="192" t="str">
        <f ca="1">IFERROR(IF(Prêt_Non_Payé*Valeurs_Entrées,Capital,""), "")</f>
        <v/>
      </c>
      <c r="G357" s="192" t="str">
        <f ca="1">IFERROR(IF(Prêt_Non_Payé*Valeurs_Entrées,Intérêts,""), "")</f>
        <v/>
      </c>
      <c r="H357" s="192" t="str">
        <f ca="1">IFERROR(IF(Prêt_Non_Payé*Valeurs_Entrées,Solde_Final,""), "")</f>
        <v/>
      </c>
    </row>
    <row r="358" spans="2:8" x14ac:dyDescent="0.3">
      <c r="B358" s="193" t="str">
        <f ca="1">IFERROR(IF(Prêt_Non_Payé*Valeurs_Entrées,Numéro_Paiement,""), "")</f>
        <v/>
      </c>
      <c r="C358" s="190" t="str">
        <f ca="1">IFERROR(IF(Prêt_Non_Payé*Valeurs_Entrées,Date_Paiement,""), "")</f>
        <v/>
      </c>
      <c r="D358" s="192" t="str">
        <f ca="1">IFERROR(IF(Prêt_Non_Payé*Valeurs_Entrées,Solde_Départ,""), "")</f>
        <v/>
      </c>
      <c r="E358" s="192" t="str">
        <f ca="1">IFERROR(IF(Prêt_Non_Payé*Valeurs_Entrées,Paiement_Mensuel,""), "")</f>
        <v/>
      </c>
      <c r="F358" s="192" t="str">
        <f ca="1">IFERROR(IF(Prêt_Non_Payé*Valeurs_Entrées,Capital,""), "")</f>
        <v/>
      </c>
      <c r="G358" s="192" t="str">
        <f ca="1">IFERROR(IF(Prêt_Non_Payé*Valeurs_Entrées,Intérêts,""), "")</f>
        <v/>
      </c>
      <c r="H358" s="192" t="str">
        <f ca="1">IFERROR(IF(Prêt_Non_Payé*Valeurs_Entrées,Solde_Final,""), "")</f>
        <v/>
      </c>
    </row>
    <row r="359" spans="2:8" x14ac:dyDescent="0.3">
      <c r="B359" s="193" t="str">
        <f ca="1">IFERROR(IF(Prêt_Non_Payé*Valeurs_Entrées,Numéro_Paiement,""), "")</f>
        <v/>
      </c>
      <c r="C359" s="190" t="str">
        <f ca="1">IFERROR(IF(Prêt_Non_Payé*Valeurs_Entrées,Date_Paiement,""), "")</f>
        <v/>
      </c>
      <c r="D359" s="192" t="str">
        <f ca="1">IFERROR(IF(Prêt_Non_Payé*Valeurs_Entrées,Solde_Départ,""), "")</f>
        <v/>
      </c>
      <c r="E359" s="192" t="str">
        <f ca="1">IFERROR(IF(Prêt_Non_Payé*Valeurs_Entrées,Paiement_Mensuel,""), "")</f>
        <v/>
      </c>
      <c r="F359" s="192" t="str">
        <f ca="1">IFERROR(IF(Prêt_Non_Payé*Valeurs_Entrées,Capital,""), "")</f>
        <v/>
      </c>
      <c r="G359" s="192" t="str">
        <f ca="1">IFERROR(IF(Prêt_Non_Payé*Valeurs_Entrées,Intérêts,""), "")</f>
        <v/>
      </c>
      <c r="H359" s="192" t="str">
        <f ca="1">IFERROR(IF(Prêt_Non_Payé*Valeurs_Entrées,Solde_Final,""), "")</f>
        <v/>
      </c>
    </row>
    <row r="360" spans="2:8" x14ac:dyDescent="0.3">
      <c r="B360" s="193" t="str">
        <f ca="1">IFERROR(IF(Prêt_Non_Payé*Valeurs_Entrées,Numéro_Paiement,""), "")</f>
        <v/>
      </c>
      <c r="C360" s="190" t="str">
        <f ca="1">IFERROR(IF(Prêt_Non_Payé*Valeurs_Entrées,Date_Paiement,""), "")</f>
        <v/>
      </c>
      <c r="D360" s="192" t="str">
        <f ca="1">IFERROR(IF(Prêt_Non_Payé*Valeurs_Entrées,Solde_Départ,""), "")</f>
        <v/>
      </c>
      <c r="E360" s="192" t="str">
        <f ca="1">IFERROR(IF(Prêt_Non_Payé*Valeurs_Entrées,Paiement_Mensuel,""), "")</f>
        <v/>
      </c>
      <c r="F360" s="192" t="str">
        <f ca="1">IFERROR(IF(Prêt_Non_Payé*Valeurs_Entrées,Capital,""), "")</f>
        <v/>
      </c>
      <c r="G360" s="192" t="str">
        <f ca="1">IFERROR(IF(Prêt_Non_Payé*Valeurs_Entrées,Intérêts,""), "")</f>
        <v/>
      </c>
      <c r="H360" s="192" t="str">
        <f ca="1">IFERROR(IF(Prêt_Non_Payé*Valeurs_Entrées,Solde_Final,""), "")</f>
        <v/>
      </c>
    </row>
    <row r="361" spans="2:8" x14ac:dyDescent="0.3">
      <c r="B361" s="193" t="str">
        <f ca="1">IFERROR(IF(Prêt_Non_Payé*Valeurs_Entrées,Numéro_Paiement,""), "")</f>
        <v/>
      </c>
      <c r="C361" s="190" t="str">
        <f ca="1">IFERROR(IF(Prêt_Non_Payé*Valeurs_Entrées,Date_Paiement,""), "")</f>
        <v/>
      </c>
      <c r="D361" s="192" t="str">
        <f ca="1">IFERROR(IF(Prêt_Non_Payé*Valeurs_Entrées,Solde_Départ,""), "")</f>
        <v/>
      </c>
      <c r="E361" s="192" t="str">
        <f ca="1">IFERROR(IF(Prêt_Non_Payé*Valeurs_Entrées,Paiement_Mensuel,""), "")</f>
        <v/>
      </c>
      <c r="F361" s="192" t="str">
        <f ca="1">IFERROR(IF(Prêt_Non_Payé*Valeurs_Entrées,Capital,""), "")</f>
        <v/>
      </c>
      <c r="G361" s="192" t="str">
        <f ca="1">IFERROR(IF(Prêt_Non_Payé*Valeurs_Entrées,Intérêts,""), "")</f>
        <v/>
      </c>
      <c r="H361" s="192" t="str">
        <f ca="1">IFERROR(IF(Prêt_Non_Payé*Valeurs_Entrées,Solde_Final,""), "")</f>
        <v/>
      </c>
    </row>
    <row r="362" spans="2:8" x14ac:dyDescent="0.3">
      <c r="B362" s="193" t="str">
        <f ca="1">IFERROR(IF(Prêt_Non_Payé*Valeurs_Entrées,Numéro_Paiement,""), "")</f>
        <v/>
      </c>
      <c r="C362" s="190" t="str">
        <f ca="1">IFERROR(IF(Prêt_Non_Payé*Valeurs_Entrées,Date_Paiement,""), "")</f>
        <v/>
      </c>
      <c r="D362" s="192" t="str">
        <f ca="1">IFERROR(IF(Prêt_Non_Payé*Valeurs_Entrées,Solde_Départ,""), "")</f>
        <v/>
      </c>
      <c r="E362" s="192" t="str">
        <f ca="1">IFERROR(IF(Prêt_Non_Payé*Valeurs_Entrées,Paiement_Mensuel,""), "")</f>
        <v/>
      </c>
      <c r="F362" s="192" t="str">
        <f ca="1">IFERROR(IF(Prêt_Non_Payé*Valeurs_Entrées,Capital,""), "")</f>
        <v/>
      </c>
      <c r="G362" s="192" t="str">
        <f ca="1">IFERROR(IF(Prêt_Non_Payé*Valeurs_Entrées,Intérêts,""), "")</f>
        <v/>
      </c>
      <c r="H362" s="192" t="str">
        <f ca="1">IFERROR(IF(Prêt_Non_Payé*Valeurs_Entrées,Solde_Final,""), "")</f>
        <v/>
      </c>
    </row>
    <row r="363" spans="2:8" x14ac:dyDescent="0.3">
      <c r="B363" s="193" t="str">
        <f ca="1">IFERROR(IF(Prêt_Non_Payé*Valeurs_Entrées,Numéro_Paiement,""), "")</f>
        <v/>
      </c>
      <c r="C363" s="190" t="str">
        <f ca="1">IFERROR(IF(Prêt_Non_Payé*Valeurs_Entrées,Date_Paiement,""), "")</f>
        <v/>
      </c>
      <c r="D363" s="192" t="str">
        <f ca="1">IFERROR(IF(Prêt_Non_Payé*Valeurs_Entrées,Solde_Départ,""), "")</f>
        <v/>
      </c>
      <c r="E363" s="192" t="str">
        <f ca="1">IFERROR(IF(Prêt_Non_Payé*Valeurs_Entrées,Paiement_Mensuel,""), "")</f>
        <v/>
      </c>
      <c r="F363" s="192" t="str">
        <f ca="1">IFERROR(IF(Prêt_Non_Payé*Valeurs_Entrées,Capital,""), "")</f>
        <v/>
      </c>
      <c r="G363" s="192" t="str">
        <f ca="1">IFERROR(IF(Prêt_Non_Payé*Valeurs_Entrées,Intérêts,""), "")</f>
        <v/>
      </c>
      <c r="H363" s="192" t="str">
        <f ca="1">IFERROR(IF(Prêt_Non_Payé*Valeurs_Entrées,Solde_Final,""), "")</f>
        <v/>
      </c>
    </row>
    <row r="364" spans="2:8" x14ac:dyDescent="0.3">
      <c r="B364" s="193" t="str">
        <f ca="1">IFERROR(IF(Prêt_Non_Payé*Valeurs_Entrées,Numéro_Paiement,""), "")</f>
        <v/>
      </c>
      <c r="C364" s="190" t="str">
        <f ca="1">IFERROR(IF(Prêt_Non_Payé*Valeurs_Entrées,Date_Paiement,""), "")</f>
        <v/>
      </c>
      <c r="D364" s="192" t="str">
        <f ca="1">IFERROR(IF(Prêt_Non_Payé*Valeurs_Entrées,Solde_Départ,""), "")</f>
        <v/>
      </c>
      <c r="E364" s="192" t="str">
        <f ca="1">IFERROR(IF(Prêt_Non_Payé*Valeurs_Entrées,Paiement_Mensuel,""), "")</f>
        <v/>
      </c>
      <c r="F364" s="192" t="str">
        <f ca="1">IFERROR(IF(Prêt_Non_Payé*Valeurs_Entrées,Capital,""), "")</f>
        <v/>
      </c>
      <c r="G364" s="192" t="str">
        <f ca="1">IFERROR(IF(Prêt_Non_Payé*Valeurs_Entrées,Intérêts,""), "")</f>
        <v/>
      </c>
      <c r="H364" s="192" t="str">
        <f ca="1">IFERROR(IF(Prêt_Non_Payé*Valeurs_Entrées,Solde_Final,""), "")</f>
        <v/>
      </c>
    </row>
    <row r="365" spans="2:8" x14ac:dyDescent="0.3">
      <c r="B365" s="193" t="str">
        <f ca="1">IFERROR(IF(Prêt_Non_Payé*Valeurs_Entrées,Numéro_Paiement,""), "")</f>
        <v/>
      </c>
      <c r="C365" s="190" t="str">
        <f ca="1">IFERROR(IF(Prêt_Non_Payé*Valeurs_Entrées,Date_Paiement,""), "")</f>
        <v/>
      </c>
      <c r="D365" s="192" t="str">
        <f ca="1">IFERROR(IF(Prêt_Non_Payé*Valeurs_Entrées,Solde_Départ,""), "")</f>
        <v/>
      </c>
      <c r="E365" s="192" t="str">
        <f ca="1">IFERROR(IF(Prêt_Non_Payé*Valeurs_Entrées,Paiement_Mensuel,""), "")</f>
        <v/>
      </c>
      <c r="F365" s="192" t="str">
        <f ca="1">IFERROR(IF(Prêt_Non_Payé*Valeurs_Entrées,Capital,""), "")</f>
        <v/>
      </c>
      <c r="G365" s="192" t="str">
        <f ca="1">IFERROR(IF(Prêt_Non_Payé*Valeurs_Entrées,Intérêts,""), "")</f>
        <v/>
      </c>
      <c r="H365" s="192" t="str">
        <f ca="1">IFERROR(IF(Prêt_Non_Payé*Valeurs_Entrées,Solde_Final,""), "")</f>
        <v/>
      </c>
    </row>
    <row r="366" spans="2:8" x14ac:dyDescent="0.3">
      <c r="B366" s="193" t="str">
        <f ca="1">IFERROR(IF(Prêt_Non_Payé*Valeurs_Entrées,Numéro_Paiement,""), "")</f>
        <v/>
      </c>
      <c r="C366" s="190" t="str">
        <f ca="1">IFERROR(IF(Prêt_Non_Payé*Valeurs_Entrées,Date_Paiement,""), "")</f>
        <v/>
      </c>
      <c r="D366" s="192" t="str">
        <f ca="1">IFERROR(IF(Prêt_Non_Payé*Valeurs_Entrées,Solde_Départ,""), "")</f>
        <v/>
      </c>
      <c r="E366" s="192" t="str">
        <f ca="1">IFERROR(IF(Prêt_Non_Payé*Valeurs_Entrées,Paiement_Mensuel,""), "")</f>
        <v/>
      </c>
      <c r="F366" s="192" t="str">
        <f ca="1">IFERROR(IF(Prêt_Non_Payé*Valeurs_Entrées,Capital,""), "")</f>
        <v/>
      </c>
      <c r="G366" s="192" t="str">
        <f ca="1">IFERROR(IF(Prêt_Non_Payé*Valeurs_Entrées,Intérêts,""), "")</f>
        <v/>
      </c>
      <c r="H366" s="192" t="str">
        <f ca="1">IFERROR(IF(Prêt_Non_Payé*Valeurs_Entrées,Solde_Final,""), "")</f>
        <v/>
      </c>
    </row>
    <row r="367" spans="2:8" x14ac:dyDescent="0.3">
      <c r="B367" s="193" t="str">
        <f ca="1">IFERROR(IF(Prêt_Non_Payé*Valeurs_Entrées,Numéro_Paiement,""), "")</f>
        <v/>
      </c>
      <c r="C367" s="190" t="str">
        <f ca="1">IFERROR(IF(Prêt_Non_Payé*Valeurs_Entrées,Date_Paiement,""), "")</f>
        <v/>
      </c>
      <c r="D367" s="192" t="str">
        <f ca="1">IFERROR(IF(Prêt_Non_Payé*Valeurs_Entrées,Solde_Départ,""), "")</f>
        <v/>
      </c>
      <c r="E367" s="192" t="str">
        <f ca="1">IFERROR(IF(Prêt_Non_Payé*Valeurs_Entrées,Paiement_Mensuel,""), "")</f>
        <v/>
      </c>
      <c r="F367" s="192" t="str">
        <f ca="1">IFERROR(IF(Prêt_Non_Payé*Valeurs_Entrées,Capital,""), "")</f>
        <v/>
      </c>
      <c r="G367" s="192" t="str">
        <f ca="1">IFERROR(IF(Prêt_Non_Payé*Valeurs_Entrées,Intérêts,""), "")</f>
        <v/>
      </c>
      <c r="H367" s="192" t="str">
        <f ca="1">IFERROR(IF(Prêt_Non_Payé*Valeurs_Entrées,Solde_Final,""), "")</f>
        <v/>
      </c>
    </row>
    <row r="368" spans="2:8" x14ac:dyDescent="0.3">
      <c r="B368" s="193" t="str">
        <f ca="1">IFERROR(IF(Prêt_Non_Payé*Valeurs_Entrées,Numéro_Paiement,""), "")</f>
        <v/>
      </c>
      <c r="C368" s="190" t="str">
        <f ca="1">IFERROR(IF(Prêt_Non_Payé*Valeurs_Entrées,Date_Paiement,""), "")</f>
        <v/>
      </c>
      <c r="D368" s="192" t="str">
        <f ca="1">IFERROR(IF(Prêt_Non_Payé*Valeurs_Entrées,Solde_Départ,""), "")</f>
        <v/>
      </c>
      <c r="E368" s="192" t="str">
        <f ca="1">IFERROR(IF(Prêt_Non_Payé*Valeurs_Entrées,Paiement_Mensuel,""), "")</f>
        <v/>
      </c>
      <c r="F368" s="192" t="str">
        <f ca="1">IFERROR(IF(Prêt_Non_Payé*Valeurs_Entrées,Capital,""), "")</f>
        <v/>
      </c>
      <c r="G368" s="192" t="str">
        <f ca="1">IFERROR(IF(Prêt_Non_Payé*Valeurs_Entrées,Intérêts,""), "")</f>
        <v/>
      </c>
      <c r="H368" s="192" t="str">
        <f ca="1">IFERROR(IF(Prêt_Non_Payé*Valeurs_Entrées,Solde_Final,""), "")</f>
        <v/>
      </c>
    </row>
    <row r="369" spans="2:8" x14ac:dyDescent="0.3">
      <c r="B369" s="193" t="str">
        <f ca="1">IFERROR(IF(Prêt_Non_Payé*Valeurs_Entrées,Numéro_Paiement,""), "")</f>
        <v/>
      </c>
      <c r="C369" s="190" t="str">
        <f ca="1">IFERROR(IF(Prêt_Non_Payé*Valeurs_Entrées,Date_Paiement,""), "")</f>
        <v/>
      </c>
      <c r="D369" s="192" t="str">
        <f ca="1">IFERROR(IF(Prêt_Non_Payé*Valeurs_Entrées,Solde_Départ,""), "")</f>
        <v/>
      </c>
      <c r="E369" s="192" t="str">
        <f ca="1">IFERROR(IF(Prêt_Non_Payé*Valeurs_Entrées,Paiement_Mensuel,""), "")</f>
        <v/>
      </c>
      <c r="F369" s="192" t="str">
        <f ca="1">IFERROR(IF(Prêt_Non_Payé*Valeurs_Entrées,Capital,""), "")</f>
        <v/>
      </c>
      <c r="G369" s="192" t="str">
        <f ca="1">IFERROR(IF(Prêt_Non_Payé*Valeurs_Entrées,Intérêts,""), "")</f>
        <v/>
      </c>
      <c r="H369" s="192" t="str">
        <f ca="1">IFERROR(IF(Prêt_Non_Payé*Valeurs_Entrées,Solde_Final,""), "")</f>
        <v/>
      </c>
    </row>
    <row r="370" spans="2:8" x14ac:dyDescent="0.3">
      <c r="B370" s="193" t="str">
        <f ca="1">IFERROR(IF(Prêt_Non_Payé*Valeurs_Entrées,Numéro_Paiement,""), "")</f>
        <v/>
      </c>
      <c r="C370" s="190" t="str">
        <f ca="1">IFERROR(IF(Prêt_Non_Payé*Valeurs_Entrées,Date_Paiement,""), "")</f>
        <v/>
      </c>
      <c r="D370" s="192" t="str">
        <f ca="1">IFERROR(IF(Prêt_Non_Payé*Valeurs_Entrées,Solde_Départ,""), "")</f>
        <v/>
      </c>
      <c r="E370" s="192" t="str">
        <f ca="1">IFERROR(IF(Prêt_Non_Payé*Valeurs_Entrées,Paiement_Mensuel,""), "")</f>
        <v/>
      </c>
      <c r="F370" s="192" t="str">
        <f ca="1">IFERROR(IF(Prêt_Non_Payé*Valeurs_Entrées,Capital,""), "")</f>
        <v/>
      </c>
      <c r="G370" s="192" t="str">
        <f ca="1">IFERROR(IF(Prêt_Non_Payé*Valeurs_Entrées,Intérêts,""), "")</f>
        <v/>
      </c>
      <c r="H370" s="192" t="str">
        <f ca="1">IFERROR(IF(Prêt_Non_Payé*Valeurs_Entrées,Solde_Final,""), "")</f>
        <v/>
      </c>
    </row>
    <row r="371" spans="2:8" x14ac:dyDescent="0.3">
      <c r="B371" s="193" t="str">
        <f ca="1">IFERROR(IF(Prêt_Non_Payé*Valeurs_Entrées,Numéro_Paiement,""), "")</f>
        <v/>
      </c>
      <c r="C371" s="190" t="str">
        <f ca="1">IFERROR(IF(Prêt_Non_Payé*Valeurs_Entrées,Date_Paiement,""), "")</f>
        <v/>
      </c>
      <c r="D371" s="192" t="str">
        <f ca="1">IFERROR(IF(Prêt_Non_Payé*Valeurs_Entrées,Solde_Départ,""), "")</f>
        <v/>
      </c>
      <c r="E371" s="192" t="str">
        <f ca="1">IFERROR(IF(Prêt_Non_Payé*Valeurs_Entrées,Paiement_Mensuel,""), "")</f>
        <v/>
      </c>
      <c r="F371" s="192" t="str">
        <f ca="1">IFERROR(IF(Prêt_Non_Payé*Valeurs_Entrées,Capital,""), "")</f>
        <v/>
      </c>
      <c r="G371" s="192" t="str">
        <f ca="1">IFERROR(IF(Prêt_Non_Payé*Valeurs_Entrées,Intérêts,""), "")</f>
        <v/>
      </c>
      <c r="H371" s="192" t="str">
        <f ca="1">IFERROR(IF(Prêt_Non_Payé*Valeurs_Entrées,Solde_Final,""), "")</f>
        <v/>
      </c>
    </row>
    <row r="372" spans="2:8" x14ac:dyDescent="0.3">
      <c r="B372" s="193" t="str">
        <f ca="1">IFERROR(IF(Prêt_Non_Payé*Valeurs_Entrées,Numéro_Paiement,""), "")</f>
        <v/>
      </c>
      <c r="C372" s="190" t="str">
        <f ca="1">IFERROR(IF(Prêt_Non_Payé*Valeurs_Entrées,Date_Paiement,""), "")</f>
        <v/>
      </c>
      <c r="D372" s="192" t="str">
        <f ca="1">IFERROR(IF(Prêt_Non_Payé*Valeurs_Entrées,Solde_Départ,""), "")</f>
        <v/>
      </c>
      <c r="E372" s="192" t="str">
        <f ca="1">IFERROR(IF(Prêt_Non_Payé*Valeurs_Entrées,Paiement_Mensuel,""), "")</f>
        <v/>
      </c>
      <c r="F372" s="192" t="str">
        <f ca="1">IFERROR(IF(Prêt_Non_Payé*Valeurs_Entrées,Capital,""), "")</f>
        <v/>
      </c>
      <c r="G372" s="192" t="str">
        <f ca="1">IFERROR(IF(Prêt_Non_Payé*Valeurs_Entrées,Intérêts,""), "")</f>
        <v/>
      </c>
      <c r="H372" s="192" t="str">
        <f ca="1">IFERROR(IF(Prêt_Non_Payé*Valeurs_Entrées,Solde_Final,""), "")</f>
        <v/>
      </c>
    </row>
  </sheetData>
  <mergeCells count="9">
    <mergeCell ref="B2:E2"/>
    <mergeCell ref="B8:D8"/>
    <mergeCell ref="B9:D9"/>
    <mergeCell ref="B10:D10"/>
    <mergeCell ref="B11:D11"/>
    <mergeCell ref="B3:D3"/>
    <mergeCell ref="B4:D4"/>
    <mergeCell ref="B5:D5"/>
    <mergeCell ref="B6:D6"/>
  </mergeCells>
  <conditionalFormatting sqref="C13:G372">
    <cfRule type="expression" dxfId="7" priority="3" stopIfTrue="1">
      <formula>NOT(Prêt_Non_Payé)</formula>
    </cfRule>
    <cfRule type="expression" dxfId="6" priority="4" stopIfTrue="1">
      <formula>IF(ROW(C13)=Dernière_Ligne,TRUE,FALSE)</formula>
    </cfRule>
  </conditionalFormatting>
  <conditionalFormatting sqref="B13:B372">
    <cfRule type="expression" dxfId="5" priority="5" stopIfTrue="1">
      <formula>NOT(Prêt_Non_Payé)</formula>
    </cfRule>
    <cfRule type="expression" dxfId="4" priority="6" stopIfTrue="1">
      <formula>IF(ROW(B13)=Dernière_Ligne,TRUE,FALSE)</formula>
    </cfRule>
  </conditionalFormatting>
  <conditionalFormatting sqref="H13:H372">
    <cfRule type="expression" dxfId="3" priority="7" stopIfTrue="1">
      <formula>NOT(Prêt_Non_Payé)</formula>
    </cfRule>
    <cfRule type="expression" dxfId="2" priority="8" stopIfTrue="1">
      <formula>IF(ROW(H13)=Dernière_Ligne,TRUE,FALSE)</formula>
    </cfRule>
  </conditionalFormatting>
  <conditionalFormatting sqref="J13:AC13">
    <cfRule type="expression" dxfId="1" priority="1" stopIfTrue="1">
      <formula>NOT(Prêt_Non_Payé)</formula>
    </cfRule>
    <cfRule type="expression" dxfId="0" priority="2" stopIfTrue="1">
      <formula>IF(ROW(J13)=Dernière_Ligne,TRUE,FALSE)</formula>
    </cfRule>
  </conditionalFormatting>
  <dataValidations count="26">
    <dataValidation allowBlank="1" showInputMessage="1" showErrorMessage="1" prompt="Entrez le taux d’intérêt annuel dans cette cellule." sqref="E4"/>
    <dataValidation allowBlank="1" showInputMessage="1" showErrorMessage="1" prompt="Le solde final est automatiquement mis à jour dans cette colonne sous ce titre." sqref="H12"/>
    <dataValidation allowBlank="1" showInputMessage="1" showErrorMessage="1" prompt="Le montant des intérêts est mis à jour automatiquement dans cette colonne sous ce titre." sqref="G12"/>
    <dataValidation allowBlank="1" showInputMessage="1" showErrorMessage="1" prompt="Le montant du capital est mis à jour automatiquement dans cette colonne sous ce titre." sqref="F12"/>
    <dataValidation allowBlank="1" showInputMessage="1" showErrorMessage="1" prompt="Le montant du paiement est calculé automatiquement dans cette colonne sous ce titre." sqref="E12"/>
    <dataValidation allowBlank="1" showInputMessage="1" showErrorMessage="1" prompt="Le solde de départ est calculé automatiquement dans cette colonne sous ce titre" sqref="D12"/>
    <dataValidation allowBlank="1" showInputMessage="1" showErrorMessage="1" prompt="La date de paiement est mise à jour automatiquement dans cette colonne sous ce titre." sqref="C12"/>
    <dataValidation allowBlank="1" showInputMessage="1" showErrorMessage="1" prompt="Le numéro de paiement est mis à jour automatiquement dans cette colonne sous ce titre." sqref="B12"/>
    <dataValidation allowBlank="1" showInputMessage="1" showErrorMessage="1" prompt="Entrez des valeurs dans les cellules E3 à E6 pour chaque description dans la colonne B. Les valeurs des cellules E8 à E11 sont calculées automatiquement." sqref="B2"/>
    <dataValidation allowBlank="1" showInputMessage="1" showErrorMessage="1" prompt="Le coût total du prêt est calculé automatiquement dans cette cellule." sqref="E11"/>
    <dataValidation allowBlank="1" showInputMessage="1" showErrorMessage="1" prompt="Le coût total du prêt est calculé automatiquement dans la cellule à droite." sqref="B11:D11"/>
    <dataValidation allowBlank="1" showInputMessage="1" showErrorMessage="1" prompt="Le total des intérêts est calculé automatiquement dans cette cellule." sqref="E10"/>
    <dataValidation allowBlank="1" showInputMessage="1" showErrorMessage="1" prompt="Le total des intérêts est calculé automatiquement dans la cellule à droite." sqref="B10:D10"/>
    <dataValidation allowBlank="1" showInputMessage="1" showErrorMessage="1" prompt="Le nombre de paiements est calculé automatiquement dans cette cellule." sqref="E9"/>
    <dataValidation allowBlank="1" showInputMessage="1" showErrorMessage="1" prompt="Le nombre de paiements est calculé automatiquement dans la cellule à droite." sqref="B9:D9"/>
    <dataValidation allowBlank="1" showInputMessage="1" showErrorMessage="1" prompt="La mensualité est calculée automatiquement dans cette cellule." sqref="E8"/>
    <dataValidation allowBlank="1" showInputMessage="1" showErrorMessage="1" prompt="La mensualité est calculée automatiquement dans la cellule à droite." sqref="B8:D8"/>
    <dataValidation allowBlank="1" showInputMessage="1" showErrorMessage="1" prompt="Entrez la date de début du prêt dans cette cellule." sqref="E6"/>
    <dataValidation allowBlank="1" showInputMessage="1" showErrorMessage="1" prompt="Entrez la date de début du prêt dans la cellule à droite." sqref="B6:D6"/>
    <dataValidation allowBlank="1" showInputMessage="1" showErrorMessage="1" prompt="Entrez la durée du prêt en années dans cette cellule." sqref="E5"/>
    <dataValidation allowBlank="1" showInputMessage="1" showErrorMessage="1" prompt="Entrez la durée du prêt en années dans la cellule à droite." sqref="B5:D5"/>
    <dataValidation allowBlank="1" showInputMessage="1" showErrorMessage="1" prompt="Entrez le taux d’intérêt annuel dans la cellule à droite." sqref="B4:D4"/>
    <dataValidation allowBlank="1" showInputMessage="1" showErrorMessage="1" prompt="Entrez le montant du prêt dans cette cellule." sqref="E3"/>
    <dataValidation allowBlank="1" showInputMessage="1" showErrorMessage="1" prompt="Entrez le montant du prêt dans la cellule à droite." sqref="B3:D3"/>
    <dataValidation allowBlank="1" showInputMessage="1" showErrorMessage="1" prompt="Le titre de la feuille de calcul figure dans cette cellule. Entrez les valeurs du prêt dans les cellules E3 à E6. Le récapitulatif du prêt dans les cellules E8 à E11 et la table Prêt sont mis à jour automatiquement." sqref="B1"/>
    <dataValidation allowBlank="1" showInputMessage="1" showErrorMessage="1" prompt="Créez un plan de remboursement de prêt à l’aide de cette feuille de calcul Calculateur de prêt et tableau d’amortissement. Le total des intérêts et des paiements est calculé automatiquement." sqref="A1"/>
  </dataValidations>
  <printOptions horizontalCentered="1"/>
  <pageMargins left="0.5" right="0.5" top="1" bottom="1" header="0.5" footer="0.5"/>
  <pageSetup paperSize="9" scale="97" fitToHeight="0" orientation="portrait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18</vt:i4>
      </vt:variant>
    </vt:vector>
  </HeadingPairs>
  <TitlesOfParts>
    <vt:vector size="22" baseType="lpstr">
      <vt:lpstr>SIG</vt:lpstr>
      <vt:lpstr>ENCAISSEMENTS</vt:lpstr>
      <vt:lpstr>DECAISSEMENTS</vt:lpstr>
      <vt:lpstr>Calculateur de prêt</vt:lpstr>
      <vt:lpstr>'Calculateur de prêt'!Coût_Total</vt:lpstr>
      <vt:lpstr>Début_Prêt</vt:lpstr>
      <vt:lpstr>Durée_Prêt</vt:lpstr>
      <vt:lpstr>'Calculateur de prêt'!Impression_des_titres</vt:lpstr>
      <vt:lpstr>'Calculateur de prêt'!Impression_Entière</vt:lpstr>
      <vt:lpstr>index_tarif</vt:lpstr>
      <vt:lpstr>inflation</vt:lpstr>
      <vt:lpstr>Montant_Du_Prêt</vt:lpstr>
      <vt:lpstr>Nombre_De_Paiements</vt:lpstr>
      <vt:lpstr>perte_prod</vt:lpstr>
      <vt:lpstr>taux_actu</vt:lpstr>
      <vt:lpstr>Taux_Intérêt</vt:lpstr>
      <vt:lpstr>'Calculateur de prêt'!TitreColonne1</vt:lpstr>
      <vt:lpstr>'Calculateur de prêt'!Total_Des_Intérêts</vt:lpstr>
      <vt:lpstr>ENCAISSEMENTS!Zone_d_impression</vt:lpstr>
      <vt:lpstr>SIG!Zone_d_impression</vt:lpstr>
      <vt:lpstr>'Calculateur de prêt'!ZoneTitreLigne1..E6</vt:lpstr>
      <vt:lpstr>'Calculateur de prêt'!ZoneTitreLigne2..E11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</cp:lastModifiedBy>
  <cp:lastPrinted>2015-07-06T14:54:07Z</cp:lastPrinted>
  <dcterms:created xsi:type="dcterms:W3CDTF">2012-12-14T09:34:10Z</dcterms:created>
  <dcterms:modified xsi:type="dcterms:W3CDTF">2020-11-05T10:17:01Z</dcterms:modified>
</cp:coreProperties>
</file>